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ĂM 2022\cong khai NSNN\cong khai thuc hien\"/>
    </mc:Choice>
  </mc:AlternateContent>
  <bookViews>
    <workbookView xWindow="0" yWindow="0" windowWidth="20490" windowHeight="7755"/>
  </bookViews>
  <sheets>
    <sheet name="Sheet1" sheetId="1" r:id="rId1"/>
  </sheets>
  <definedNames>
    <definedName name="_xlnm.Print_Area" localSheetId="0">Sheet1!$A$1:$F$32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1" l="1"/>
  <c r="D29" i="1"/>
  <c r="D32" i="1"/>
  <c r="F32" i="1"/>
  <c r="F31" i="1"/>
  <c r="F26" i="1"/>
  <c r="F25" i="1"/>
  <c r="F24" i="1"/>
  <c r="F23" i="1"/>
  <c r="F22" i="1"/>
  <c r="F21" i="1"/>
  <c r="F20" i="1"/>
  <c r="F19" i="1"/>
  <c r="F18" i="1"/>
  <c r="F17" i="1"/>
  <c r="F16" i="1"/>
  <c r="F14" i="1"/>
  <c r="F10" i="1"/>
  <c r="F9" i="1"/>
  <c r="D10" i="1"/>
  <c r="D11" i="1"/>
  <c r="C10" i="1"/>
  <c r="E32" i="1" l="1"/>
  <c r="E31" i="1"/>
  <c r="E11" i="1"/>
  <c r="E16" i="1"/>
  <c r="E17" i="1"/>
  <c r="E18" i="1"/>
  <c r="E19" i="1"/>
  <c r="E20" i="1"/>
  <c r="E21" i="1"/>
  <c r="E22" i="1"/>
  <c r="E23" i="1"/>
  <c r="E24" i="1"/>
  <c r="E25" i="1"/>
  <c r="E26" i="1"/>
  <c r="E27" i="1"/>
  <c r="E28" i="1"/>
  <c r="C14" i="1"/>
  <c r="E10" i="1"/>
  <c r="C29" i="1"/>
  <c r="E29" i="1" l="1"/>
  <c r="D9" i="1"/>
  <c r="D8" i="1" s="1"/>
  <c r="C9" i="1"/>
  <c r="C8" i="1" s="1"/>
  <c r="E14" i="1"/>
  <c r="A17" i="1"/>
  <c r="A18" i="1" s="1"/>
  <c r="A19" i="1" s="1"/>
  <c r="A20" i="1" s="1"/>
  <c r="A21" i="1" s="1"/>
  <c r="A22" i="1" s="1"/>
  <c r="A23" i="1" s="1"/>
  <c r="A24" i="1" s="1"/>
  <c r="A25" i="1" s="1"/>
  <c r="F8" i="1" l="1"/>
  <c r="E8" i="1"/>
  <c r="E9" i="1"/>
</calcChain>
</file>

<file path=xl/sharedStrings.xml><?xml version="1.0" encoding="utf-8"?>
<sst xmlns="http://schemas.openxmlformats.org/spreadsheetml/2006/main" count="43" uniqueCount="42">
  <si>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</si>
  <si>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</si>
  <si>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</si>
  <si>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</si>
  <si>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</si>
  <si>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</si>
  <si>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</si>
  <si>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</si>
  <si>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</si>
  <si>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</si>
  <si>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</si>
  <si>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</si>
  <si>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</si>
  <si>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</si>
  <si>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</si>
  <si>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</si>
  <si>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</si>
  <si>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</si>
  <si>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</si>
  <si>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</si>
  <si>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</si>
  <si>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</si>
  <si>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</si>
  <si>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SO SÁNH ƯỚC THỰC HIỆN VỚI (%)</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</si>
  <si>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</si>
  <si>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</si>
  <si>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</si>
  <si>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</si>
  <si>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</si>
  <si>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</si>
  <si>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</si>
  <si>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</si>
  <si>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</si>
  <si>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</si>
  <si>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</si>
  <si>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</si>
  <si>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</si>
  <si>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</si>
  <si>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</si>
  <si>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UBND TỈNH THỪA THIÊN HUẾ</t>
  </si>
  <si>
    <t>ƯỚC THỰC HIỆN CHI NGÂN SÁCH ĐỊA PHƯƠNG NĂM 2022</t>
  </si>
  <si>
    <t>ƯỚC THỰC HIỆN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</si>
</sst>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_(&quot;$&quot;* \(#,##0.00\);_(&quot;$&quot;* &quot;-&quot;??_);_(@_)"/>
    <numFmt numFmtId="165" formatCode="#,###;\-#,###;&quot;&quot;;_(@_)"/>
  </numFmts>
  <fonts count="26">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b/>
      <sz val="12"/>
      <name val="Times New Roman h"/>
    </font>
    <font>
      <sz val="11"/>
      <name val="Times New Roman"/>
      <family val="1"/>
      <charset val="163"/>
    </font>
    <font>
      <b/>
      <u/>
      <sz val="12"/>
      <name val="Times New Roman"/>
      <family val="1"/>
    </font>
    <font>
      <u/>
      <sz val="12"/>
      <name val="Times New Roman"/>
      <family val="1"/>
      <charset val="163"/>
    </font>
    <font>
      <sz val="14"/>
      <name val="Times New Roman"/>
      <family val="1"/>
      <charset val="163"/>
    </font>
    <font>
      <i/>
      <u/>
      <sz val="12"/>
      <name val="Times New Roman"/>
      <family val="1"/>
      <charset val="163"/>
    </font>
    <font>
      <i/>
      <sz val="14"/>
      <name val="Times New Roman"/>
      <family val="1"/>
      <charset val="163"/>
    </font>
    <font>
      <i/>
      <sz val="11"/>
      <name val="Times New Roman"/>
      <family val="1"/>
    </font>
    <font>
      <sz val="11"/>
      <color theme="1"/>
      <name val="Calibri"/>
      <family val="2"/>
      <charset val="163"/>
      <scheme val="minor"/>
    </font>
    <font>
      <b/>
      <i/>
      <sz val="12"/>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7" fillId="0" borderId="0" applyFont="0" applyFill="0" applyBorder="0" applyAlignment="0" applyProtection="0"/>
    <xf numFmtId="164" fontId="17" fillId="0" borderId="0" applyFont="0" applyFill="0" applyBorder="0" applyAlignment="0" applyProtection="0"/>
    <xf numFmtId="165" fontId="15" fillId="0" borderId="0" applyFont="0" applyFill="0" applyBorder="0" applyAlignment="0" applyProtection="0"/>
    <xf numFmtId="0" fontId="12" fillId="0" borderId="0"/>
    <xf numFmtId="0" fontId="13" fillId="0" borderId="0"/>
    <xf numFmtId="0" fontId="2" fillId="0" borderId="0"/>
    <xf numFmtId="0" fontId="24" fillId="0" borderId="0"/>
    <xf numFmtId="0" fontId="12" fillId="0" borderId="0"/>
    <xf numFmtId="0" fontId="17" fillId="0" borderId="0"/>
    <xf numFmtId="0" fontId="1" fillId="0" borderId="0"/>
  </cellStyleXfs>
  <cellXfs count="58">
    <xf numFmtId="0" fontId="0" fillId="0" borderId="0" xfId="0"/>
    <xf numFmtId="0" fontId="7" fillId="0" borderId="1" xfId="6" applyNumberFormat="1" applyFont="1" applyFill="1" applyBorder="1" applyAlignment="1">
      <alignment horizontal="center" vertical="center" wrapText="1"/>
    </xf>
    <xf numFmtId="14" fontId="7" fillId="0" borderId="1" xfId="6" applyNumberFormat="1" applyFont="1" applyFill="1" applyBorder="1" applyAlignment="1">
      <alignment horizontal="center" vertical="center" wrapText="1"/>
    </xf>
    <xf numFmtId="0" fontId="5" fillId="0" borderId="0" xfId="0" applyFont="1" applyFill="1" applyAlignment="1"/>
    <xf numFmtId="0" fontId="4" fillId="0" borderId="0" xfId="0" applyFont="1" applyFill="1" applyAlignment="1">
      <alignment horizontal="right"/>
    </xf>
    <xf numFmtId="0" fontId="4" fillId="0" borderId="0" xfId="0" applyFont="1" applyFill="1"/>
    <xf numFmtId="0" fontId="10" fillId="0" borderId="0" xfId="0" applyFont="1" applyFill="1" applyAlignment="1">
      <alignment horizontal="left"/>
    </xf>
    <xf numFmtId="0" fontId="11" fillId="0" borderId="0" xfId="0" applyFont="1" applyFill="1"/>
    <xf numFmtId="0" fontId="5" fillId="0" borderId="2" xfId="0" applyFont="1" applyFill="1" applyBorder="1" applyAlignment="1">
      <alignment horizontal="center"/>
    </xf>
    <xf numFmtId="0" fontId="5" fillId="0" borderId="3" xfId="0" applyFont="1" applyFill="1" applyBorder="1" applyAlignment="1">
      <alignment horizontal="center"/>
    </xf>
    <xf numFmtId="3" fontId="18" fillId="0" borderId="3" xfId="0" applyNumberFormat="1" applyFont="1" applyFill="1" applyBorder="1"/>
    <xf numFmtId="0" fontId="4" fillId="0" borderId="3" xfId="0" applyFont="1" applyFill="1" applyBorder="1" applyAlignment="1">
      <alignment horizontal="center"/>
    </xf>
    <xf numFmtId="0" fontId="14" fillId="0" borderId="3" xfId="0" applyFont="1" applyFill="1" applyBorder="1" applyAlignment="1">
      <alignment horizontal="center"/>
    </xf>
    <xf numFmtId="0" fontId="3" fillId="0" borderId="3" xfId="0" applyFont="1" applyFill="1" applyBorder="1" applyAlignment="1">
      <alignment horizontal="center"/>
    </xf>
    <xf numFmtId="0" fontId="10" fillId="0" borderId="0" xfId="0" applyFont="1" applyFill="1"/>
    <xf numFmtId="0" fontId="4" fillId="0" borderId="3" xfId="0" applyFont="1" applyFill="1" applyBorder="1"/>
    <xf numFmtId="0" fontId="5" fillId="0" borderId="3" xfId="0" applyFont="1" applyFill="1" applyBorder="1"/>
    <xf numFmtId="0" fontId="4" fillId="0" borderId="4" xfId="0" applyFont="1" applyFill="1" applyBorder="1"/>
    <xf numFmtId="0" fontId="9" fillId="0" borderId="0" xfId="0" applyFont="1" applyFill="1" applyAlignment="1">
      <alignment horizontal="centerContinuous"/>
    </xf>
    <xf numFmtId="0" fontId="8" fillId="0" borderId="0" xfId="0" applyFont="1" applyFill="1"/>
    <xf numFmtId="0" fontId="4" fillId="0" borderId="3" xfId="0" applyFont="1" applyFill="1" applyBorder="1" applyAlignment="1">
      <alignment horizontal="center" vertical="center"/>
    </xf>
    <xf numFmtId="0" fontId="5" fillId="0" borderId="2" xfId="0" applyFont="1" applyFill="1" applyBorder="1"/>
    <xf numFmtId="0" fontId="4" fillId="0" borderId="4" xfId="0" applyFont="1" applyFill="1" applyBorder="1" applyAlignment="1">
      <alignment horizontal="center"/>
    </xf>
    <xf numFmtId="0" fontId="5" fillId="0" borderId="3" xfId="0" applyFont="1" applyFill="1" applyBorder="1" applyAlignment="1">
      <alignment horizontal="center" vertical="center"/>
    </xf>
    <xf numFmtId="0" fontId="14" fillId="0" borderId="3" xfId="0" applyFont="1" applyFill="1" applyBorder="1"/>
    <xf numFmtId="3" fontId="6" fillId="0" borderId="3" xfId="0" applyNumberFormat="1" applyFont="1" applyFill="1" applyBorder="1"/>
    <xf numFmtId="3" fontId="18" fillId="0" borderId="3" xfId="0" applyNumberFormat="1" applyFont="1" applyFill="1" applyBorder="1" applyAlignment="1">
      <alignment horizontal="right"/>
    </xf>
    <xf numFmtId="3" fontId="4" fillId="0" borderId="3" xfId="0" applyNumberFormat="1" applyFont="1" applyFill="1" applyBorder="1" applyAlignment="1">
      <alignment horizontal="right"/>
    </xf>
    <xf numFmtId="0" fontId="4" fillId="0" borderId="3" xfId="0" applyFont="1" applyFill="1" applyBorder="1" applyAlignment="1">
      <alignment horizontal="justify" wrapText="1"/>
    </xf>
    <xf numFmtId="0" fontId="4" fillId="0" borderId="3" xfId="0" applyFont="1" applyFill="1" applyBorder="1" applyAlignment="1">
      <alignment horizontal="left" wrapText="1"/>
    </xf>
    <xf numFmtId="0" fontId="3" fillId="0" borderId="3" xfId="0" applyFont="1" applyFill="1" applyBorder="1" applyAlignment="1">
      <alignment horizontal="left" wrapText="1"/>
    </xf>
    <xf numFmtId="0" fontId="16" fillId="0" borderId="3" xfId="0" applyFont="1" applyFill="1" applyBorder="1" applyAlignment="1">
      <alignment wrapText="1"/>
    </xf>
    <xf numFmtId="3" fontId="19" fillId="0" borderId="3" xfId="0" applyNumberFormat="1" applyFont="1" applyFill="1" applyBorder="1"/>
    <xf numFmtId="3" fontId="19" fillId="0" borderId="3" xfId="0" applyNumberFormat="1" applyFont="1" applyFill="1" applyBorder="1" applyAlignment="1">
      <alignment horizontal="right"/>
    </xf>
    <xf numFmtId="0" fontId="20" fillId="0" borderId="0" xfId="0" applyFont="1" applyFill="1"/>
    <xf numFmtId="3" fontId="21" fillId="0" borderId="3" xfId="0" applyNumberFormat="1" applyFont="1" applyFill="1" applyBorder="1"/>
    <xf numFmtId="0" fontId="22" fillId="0" borderId="0" xfId="0" applyFont="1" applyFill="1"/>
    <xf numFmtId="3" fontId="19" fillId="0" borderId="4" xfId="0" applyNumberFormat="1" applyFont="1" applyFill="1" applyBorder="1"/>
    <xf numFmtId="0" fontId="11" fillId="0" borderId="0" xfId="0" applyFont="1" applyFill="1" applyAlignment="1">
      <alignment horizontal="right"/>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wrapText="1"/>
    </xf>
    <xf numFmtId="0" fontId="6" fillId="0" borderId="0" xfId="0" applyNumberFormat="1" applyFont="1" applyFill="1" applyBorder="1" applyAlignment="1">
      <alignment horizontal="center" vertical="center" wrapText="1"/>
    </xf>
    <xf numFmtId="0" fontId="23" fillId="0" borderId="0" xfId="0" applyFont="1" applyFill="1" applyBorder="1" applyAlignment="1">
      <alignment horizontal="right"/>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6"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8" xfId="6" applyNumberFormat="1" applyFont="1" applyFill="1" applyBorder="1" applyAlignment="1">
      <alignment horizontal="center" vertical="center" wrapText="1"/>
    </xf>
    <xf numFmtId="0" fontId="7" fillId="0" borderId="9" xfId="6" applyNumberFormat="1" applyFont="1" applyFill="1" applyBorder="1" applyAlignment="1">
      <alignment horizontal="center" vertical="center" wrapText="1"/>
    </xf>
    <xf numFmtId="3" fontId="5" fillId="0" borderId="3" xfId="0" applyNumberFormat="1" applyFont="1" applyFill="1" applyBorder="1"/>
    <xf numFmtId="3" fontId="25" fillId="0" borderId="3" xfId="0" applyNumberFormat="1" applyFont="1" applyFill="1" applyBorder="1"/>
    <xf numFmtId="3" fontId="5" fillId="0" borderId="2" xfId="0" applyNumberFormat="1" applyFont="1" applyFill="1" applyBorder="1"/>
    <xf numFmtId="3" fontId="5" fillId="0" borderId="2" xfId="0" applyNumberFormat="1" applyFont="1" applyFill="1" applyBorder="1" applyAlignment="1">
      <alignment horizontal="right"/>
    </xf>
    <xf numFmtId="3" fontId="6" fillId="0" borderId="3" xfId="0" applyNumberFormat="1" applyFont="1" applyFill="1" applyBorder="1" applyAlignment="1">
      <alignment horizontal="right"/>
    </xf>
    <xf numFmtId="3" fontId="4" fillId="0" borderId="4" xfId="0" applyNumberFormat="1" applyFont="1" applyFill="1" applyBorder="1" applyAlignment="1">
      <alignment horizontal="right"/>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workbookViewId="0">
      <selection activeCell="B26" sqref="B26"/>
    </sheetView>
  </sheetViews>
  <sheetFormatPr defaultColWidth="12.85546875" defaultRowHeight="15.75"/>
  <cols>
    <col min="1" max="1" width="7.28515625" style="5" customWidth="1"/>
    <col min="2" max="2" width="72.85546875" style="5" customWidth="1"/>
    <col min="3" max="4" width="15.28515625" style="5" customWidth="1"/>
    <col min="5" max="6" width="13.5703125" style="4" customWidth="1"/>
    <col min="7" max="16384" width="12.85546875" style="5"/>
  </cols>
  <sheetData>
    <row r="1" spans="1:8" ht="21" customHeight="1">
      <c r="A1" s="3" t="s">
        <v>39</v>
      </c>
      <c r="B1" s="3"/>
      <c r="C1" s="4"/>
      <c r="D1" s="18"/>
      <c r="E1" s="40" t="s">
        <v>25</v>
      </c>
      <c r="F1" s="40"/>
    </row>
    <row r="2" spans="1:8" ht="18.75">
      <c r="A2" s="3"/>
      <c r="B2" s="3"/>
      <c r="C2" s="4"/>
      <c r="D2" s="18"/>
      <c r="E2" s="39"/>
      <c r="F2" s="39"/>
    </row>
    <row r="3" spans="1:8">
      <c r="A3" s="41" t="s">
        <v>40</v>
      </c>
      <c r="B3" s="41"/>
      <c r="C3" s="41"/>
      <c r="D3" s="41"/>
      <c r="E3" s="41"/>
      <c r="F3" s="41"/>
    </row>
    <row r="4" spans="1:8">
      <c r="A4" s="42"/>
      <c r="B4" s="42"/>
      <c r="C4" s="42"/>
      <c r="D4" s="42"/>
      <c r="E4" s="42"/>
      <c r="F4" s="42"/>
    </row>
    <row r="5" spans="1:8" ht="19.5" customHeight="1">
      <c r="A5" s="6"/>
      <c r="B5" s="6"/>
      <c r="C5" s="7"/>
      <c r="D5" s="43" t="s">
        <v>0</v>
      </c>
      <c r="E5" s="43"/>
      <c r="F5" s="43"/>
    </row>
    <row r="6" spans="1:8" s="19" customFormat="1" ht="37.5" customHeight="1">
      <c r="A6" s="44" t="s">
        <v>1</v>
      </c>
      <c r="B6" s="45" t="s">
        <v>2</v>
      </c>
      <c r="C6" s="46" t="s">
        <v>22</v>
      </c>
      <c r="D6" s="48" t="s">
        <v>41</v>
      </c>
      <c r="E6" s="50" t="s">
        <v>23</v>
      </c>
      <c r="F6" s="51"/>
    </row>
    <row r="7" spans="1:8" s="19" customFormat="1" ht="49.5" customHeight="1">
      <c r="A7" s="44"/>
      <c r="B7" s="44"/>
      <c r="C7" s="47"/>
      <c r="D7" s="49"/>
      <c r="E7" s="1" t="s">
        <v>22</v>
      </c>
      <c r="F7" s="2" t="s">
        <v>24</v>
      </c>
    </row>
    <row r="8" spans="1:8" s="7" customFormat="1" ht="20.100000000000001" customHeight="1">
      <c r="A8" s="8"/>
      <c r="B8" s="21" t="s">
        <v>9</v>
      </c>
      <c r="C8" s="54">
        <f>C9+C29</f>
        <v>11918329</v>
      </c>
      <c r="D8" s="54">
        <f>D9+D29</f>
        <v>11743260</v>
      </c>
      <c r="E8" s="55">
        <f>D8/C8*100</f>
        <v>98.531094417682212</v>
      </c>
      <c r="F8" s="55">
        <f>D8/11216698*100</f>
        <v>104.69444751031007</v>
      </c>
      <c r="H8" s="7">
        <v>11216697.642857142</v>
      </c>
    </row>
    <row r="9" spans="1:8" s="7" customFormat="1" ht="20.100000000000001" customHeight="1">
      <c r="A9" s="9" t="s">
        <v>3</v>
      </c>
      <c r="B9" s="16" t="s">
        <v>26</v>
      </c>
      <c r="C9" s="10">
        <f>C10+C14+C26+C27+C28</f>
        <v>9756724</v>
      </c>
      <c r="D9" s="10">
        <f>D10+D14+D26+D27+D28</f>
        <v>9414423</v>
      </c>
      <c r="E9" s="26">
        <f>D9/C9*100</f>
        <v>96.491640021794197</v>
      </c>
      <c r="F9" s="26">
        <f>D9/9153000*100</f>
        <v>102.85614552605705</v>
      </c>
    </row>
    <row r="10" spans="1:8" s="7" customFormat="1" ht="20.100000000000001" customHeight="1">
      <c r="A10" s="9" t="s">
        <v>5</v>
      </c>
      <c r="B10" s="16" t="s">
        <v>14</v>
      </c>
      <c r="C10" s="10">
        <f>C11</f>
        <v>2148720</v>
      </c>
      <c r="D10" s="10">
        <f>D11+D13</f>
        <v>1844383</v>
      </c>
      <c r="E10" s="26">
        <f t="shared" ref="E10:E31" si="0">D10/C10*100</f>
        <v>85.836358390111329</v>
      </c>
      <c r="F10" s="26">
        <f>D10/2098000*100</f>
        <v>87.911487130600577</v>
      </c>
    </row>
    <row r="11" spans="1:8" s="7" customFormat="1" ht="20.100000000000001" customHeight="1">
      <c r="A11" s="11">
        <v>1</v>
      </c>
      <c r="B11" s="15" t="s">
        <v>15</v>
      </c>
      <c r="C11" s="25">
        <v>2148720</v>
      </c>
      <c r="D11" s="25">
        <f>459850+1055000+85000+70000+150533</f>
        <v>1820383</v>
      </c>
      <c r="E11" s="27">
        <f t="shared" si="0"/>
        <v>84.719414349007778</v>
      </c>
      <c r="F11" s="27">
        <v>88</v>
      </c>
    </row>
    <row r="12" spans="1:8" s="14" customFormat="1" ht="48">
      <c r="A12" s="20">
        <v>2</v>
      </c>
      <c r="B12" s="28" t="s">
        <v>16</v>
      </c>
      <c r="C12" s="25"/>
      <c r="D12" s="25"/>
      <c r="E12" s="26"/>
      <c r="F12" s="27"/>
    </row>
    <row r="13" spans="1:8" s="7" customFormat="1" ht="20.100000000000001" customHeight="1">
      <c r="A13" s="11">
        <v>3</v>
      </c>
      <c r="B13" s="29" t="s">
        <v>17</v>
      </c>
      <c r="C13" s="25"/>
      <c r="D13" s="25">
        <v>24000</v>
      </c>
      <c r="E13" s="26"/>
      <c r="F13" s="27"/>
    </row>
    <row r="14" spans="1:8" s="7" customFormat="1" ht="20.100000000000001" customHeight="1">
      <c r="A14" s="9" t="s">
        <v>38</v>
      </c>
      <c r="B14" s="16" t="s">
        <v>10</v>
      </c>
      <c r="C14" s="52">
        <f>7376968+11000</f>
        <v>7387968</v>
      </c>
      <c r="D14" s="52">
        <v>7559351</v>
      </c>
      <c r="E14" s="26">
        <f t="shared" si="0"/>
        <v>102.31975828807055</v>
      </c>
      <c r="F14" s="27">
        <f>D14/7031337*100</f>
        <v>107.50943952764602</v>
      </c>
    </row>
    <row r="15" spans="1:8" s="7" customFormat="1" ht="20.100000000000001" customHeight="1">
      <c r="A15" s="9"/>
      <c r="B15" s="24" t="s">
        <v>18</v>
      </c>
      <c r="C15" s="25"/>
      <c r="D15" s="25"/>
      <c r="E15" s="26"/>
      <c r="F15" s="27"/>
    </row>
    <row r="16" spans="1:8" s="7" customFormat="1" ht="20.100000000000001" customHeight="1">
      <c r="A16" s="11">
        <v>1</v>
      </c>
      <c r="B16" s="24" t="s">
        <v>19</v>
      </c>
      <c r="C16" s="25">
        <v>3198261</v>
      </c>
      <c r="D16" s="25">
        <v>3223261</v>
      </c>
      <c r="E16" s="27">
        <f t="shared" si="0"/>
        <v>100.78167479139444</v>
      </c>
      <c r="F16" s="27">
        <f>D16/2966585*100</f>
        <v>108.65223817959033</v>
      </c>
    </row>
    <row r="17" spans="1:6" s="7" customFormat="1" ht="20.100000000000001" customHeight="1">
      <c r="A17" s="11">
        <f>A16+1</f>
        <v>2</v>
      </c>
      <c r="B17" s="24" t="s">
        <v>20</v>
      </c>
      <c r="C17" s="25">
        <v>45016</v>
      </c>
      <c r="D17" s="25">
        <v>45016.4</v>
      </c>
      <c r="E17" s="27">
        <f t="shared" si="0"/>
        <v>100.00088857295184</v>
      </c>
      <c r="F17" s="27">
        <f>D17/41733*100</f>
        <v>107.86763472551696</v>
      </c>
    </row>
    <row r="18" spans="1:6" s="7" customFormat="1" ht="20.100000000000001" customHeight="1">
      <c r="A18" s="11">
        <f t="shared" ref="A18:A25" si="1">A17+1</f>
        <v>3</v>
      </c>
      <c r="B18" s="24" t="s">
        <v>27</v>
      </c>
      <c r="C18" s="25">
        <v>760741</v>
      </c>
      <c r="D18" s="25">
        <v>770741</v>
      </c>
      <c r="E18" s="27">
        <f t="shared" si="0"/>
        <v>101.31450782855138</v>
      </c>
      <c r="F18" s="27">
        <f>D18/724068*100</f>
        <v>106.44594154140219</v>
      </c>
    </row>
    <row r="19" spans="1:6" s="7" customFormat="1" ht="20.100000000000001" customHeight="1">
      <c r="A19" s="11">
        <f t="shared" si="1"/>
        <v>4</v>
      </c>
      <c r="B19" s="24" t="s">
        <v>28</v>
      </c>
      <c r="C19" s="25">
        <v>121645</v>
      </c>
      <c r="D19" s="25">
        <v>131644.70000000001</v>
      </c>
      <c r="E19" s="27">
        <f t="shared" si="0"/>
        <v>108.22039541288176</v>
      </c>
      <c r="F19" s="27">
        <f>D19/101849*100</f>
        <v>129.25477913381576</v>
      </c>
    </row>
    <row r="20" spans="1:6" s="7" customFormat="1" ht="20.100000000000001" customHeight="1">
      <c r="A20" s="11">
        <f t="shared" si="1"/>
        <v>5</v>
      </c>
      <c r="B20" s="24" t="s">
        <v>29</v>
      </c>
      <c r="C20" s="25">
        <v>28754</v>
      </c>
      <c r="D20" s="25">
        <v>28879</v>
      </c>
      <c r="E20" s="27">
        <f t="shared" si="0"/>
        <v>100.4347221256173</v>
      </c>
      <c r="F20" s="27">
        <f>D20/27648*100</f>
        <v>104.45240162037037</v>
      </c>
    </row>
    <row r="21" spans="1:6" s="7" customFormat="1" ht="20.100000000000001" customHeight="1">
      <c r="A21" s="11">
        <f t="shared" si="1"/>
        <v>6</v>
      </c>
      <c r="B21" s="24" t="s">
        <v>30</v>
      </c>
      <c r="C21" s="25">
        <v>39566</v>
      </c>
      <c r="D21" s="25">
        <v>41922</v>
      </c>
      <c r="E21" s="27">
        <f t="shared" si="0"/>
        <v>105.95460749128038</v>
      </c>
      <c r="F21" s="27">
        <f>D21/35322*100</f>
        <v>118.68523866145746</v>
      </c>
    </row>
    <row r="22" spans="1:6" s="7" customFormat="1" ht="20.100000000000001" customHeight="1">
      <c r="A22" s="11">
        <f t="shared" si="1"/>
        <v>7</v>
      </c>
      <c r="B22" s="24" t="s">
        <v>31</v>
      </c>
      <c r="C22" s="25">
        <v>227980</v>
      </c>
      <c r="D22" s="25">
        <v>230549</v>
      </c>
      <c r="E22" s="27">
        <f t="shared" si="0"/>
        <v>101.12685323273971</v>
      </c>
      <c r="F22" s="27">
        <f>D22/226585*100</f>
        <v>101.74945384734207</v>
      </c>
    </row>
    <row r="23" spans="1:6" s="7" customFormat="1" ht="20.100000000000001" customHeight="1">
      <c r="A23" s="11">
        <f t="shared" si="1"/>
        <v>8</v>
      </c>
      <c r="B23" s="24" t="s">
        <v>32</v>
      </c>
      <c r="C23" s="25">
        <v>803403</v>
      </c>
      <c r="D23" s="25">
        <v>803403.3</v>
      </c>
      <c r="E23" s="27">
        <f t="shared" si="0"/>
        <v>100.00003734116005</v>
      </c>
      <c r="F23" s="27">
        <f>D23/785000*100</f>
        <v>102.3443694267516</v>
      </c>
    </row>
    <row r="24" spans="1:6" s="7" customFormat="1" ht="20.100000000000001" customHeight="1">
      <c r="A24" s="11">
        <f t="shared" si="1"/>
        <v>9</v>
      </c>
      <c r="B24" s="24" t="s">
        <v>33</v>
      </c>
      <c r="C24" s="25">
        <v>1426254</v>
      </c>
      <c r="D24" s="25">
        <v>1461875</v>
      </c>
      <c r="E24" s="27">
        <f t="shared" si="0"/>
        <v>102.49752147934379</v>
      </c>
      <c r="F24" s="27">
        <f>D24/1348639*100</f>
        <v>108.39631658286612</v>
      </c>
    </row>
    <row r="25" spans="1:6" s="7" customFormat="1" ht="20.100000000000001" customHeight="1">
      <c r="A25" s="11">
        <f t="shared" si="1"/>
        <v>10</v>
      </c>
      <c r="B25" s="24" t="s">
        <v>21</v>
      </c>
      <c r="C25" s="25">
        <v>465675</v>
      </c>
      <c r="D25" s="25">
        <v>503039.1</v>
      </c>
      <c r="E25" s="27">
        <f t="shared" si="0"/>
        <v>108.02364309872765</v>
      </c>
      <c r="F25" s="27">
        <f>D25/477318*100</f>
        <v>105.3886717031413</v>
      </c>
    </row>
    <row r="26" spans="1:6" s="7" customFormat="1" ht="20.100000000000001" customHeight="1">
      <c r="A26" s="13" t="s">
        <v>6</v>
      </c>
      <c r="B26" s="30" t="s">
        <v>11</v>
      </c>
      <c r="C26" s="25">
        <v>10689</v>
      </c>
      <c r="D26" s="53">
        <v>10689</v>
      </c>
      <c r="E26" s="27">
        <f t="shared" si="0"/>
        <v>100</v>
      </c>
      <c r="F26" s="27">
        <f>D26/5000*100</f>
        <v>213.78</v>
      </c>
    </row>
    <row r="27" spans="1:6" s="7" customFormat="1" ht="20.100000000000001" customHeight="1">
      <c r="A27" s="9" t="s">
        <v>7</v>
      </c>
      <c r="B27" s="16" t="s">
        <v>12</v>
      </c>
      <c r="C27" s="25">
        <v>1180</v>
      </c>
      <c r="D27" s="25">
        <v>0</v>
      </c>
      <c r="E27" s="27">
        <f t="shared" si="0"/>
        <v>0</v>
      </c>
      <c r="F27" s="27">
        <v>0</v>
      </c>
    </row>
    <row r="28" spans="1:6" s="7" customFormat="1" ht="20.100000000000001" customHeight="1">
      <c r="A28" s="9" t="s">
        <v>8</v>
      </c>
      <c r="B28" s="16" t="s">
        <v>13</v>
      </c>
      <c r="C28" s="25">
        <v>208167</v>
      </c>
      <c r="D28" s="25"/>
      <c r="E28" s="27">
        <f t="shared" si="0"/>
        <v>0</v>
      </c>
      <c r="F28" s="27"/>
    </row>
    <row r="29" spans="1:6" s="7" customFormat="1" ht="18.75">
      <c r="A29" s="23" t="s">
        <v>4</v>
      </c>
      <c r="B29" s="31" t="s">
        <v>34</v>
      </c>
      <c r="C29" s="10">
        <f>C30+C31+C32</f>
        <v>2161605</v>
      </c>
      <c r="D29" s="10">
        <f>D30+D31+D32</f>
        <v>2328837</v>
      </c>
      <c r="E29" s="26">
        <f t="shared" si="0"/>
        <v>107.73647359253889</v>
      </c>
      <c r="F29" s="26">
        <f>D29/2021000*100</f>
        <v>115.23191489361702</v>
      </c>
    </row>
    <row r="30" spans="1:6" s="34" customFormat="1" ht="20.100000000000001" customHeight="1">
      <c r="A30" s="12">
        <v>1</v>
      </c>
      <c r="B30" s="24" t="s">
        <v>35</v>
      </c>
      <c r="C30" s="32"/>
      <c r="D30" s="32"/>
      <c r="E30" s="26"/>
      <c r="F30" s="33"/>
    </row>
    <row r="31" spans="1:6" s="36" customFormat="1" ht="20.100000000000001" customHeight="1">
      <c r="A31" s="12">
        <v>2</v>
      </c>
      <c r="B31" s="24" t="s">
        <v>36</v>
      </c>
      <c r="C31" s="35">
        <v>2117335</v>
      </c>
      <c r="D31" s="35">
        <v>1870401</v>
      </c>
      <c r="E31" s="27">
        <f t="shared" si="0"/>
        <v>88.337509180172248</v>
      </c>
      <c r="F31" s="56">
        <f>D31/1841565*100</f>
        <v>101.56584209626051</v>
      </c>
    </row>
    <row r="32" spans="1:6" s="34" customFormat="1" ht="20.100000000000001" customHeight="1">
      <c r="A32" s="22">
        <v>3</v>
      </c>
      <c r="B32" s="17" t="s">
        <v>37</v>
      </c>
      <c r="C32" s="37">
        <v>44270</v>
      </c>
      <c r="D32" s="37">
        <f>C32+414166</f>
        <v>458436</v>
      </c>
      <c r="E32" s="57">
        <f>D32/C32*100</f>
        <v>1035.5455161508924</v>
      </c>
      <c r="F32" s="57">
        <f>D32/180000*100</f>
        <v>254.6866666666667</v>
      </c>
    </row>
    <row r="33" spans="1:6" ht="19.5" customHeight="1">
      <c r="A33" s="14"/>
      <c r="B33" s="14"/>
      <c r="C33" s="7"/>
      <c r="D33" s="7"/>
      <c r="E33" s="38"/>
      <c r="F33" s="38"/>
    </row>
    <row r="34" spans="1:6" ht="18.75" customHeight="1">
      <c r="A34" s="14"/>
      <c r="B34" s="14"/>
      <c r="C34" s="7"/>
      <c r="D34" s="7"/>
    </row>
    <row r="35" spans="1:6" ht="18.75">
      <c r="A35" s="7"/>
      <c r="B35" s="7"/>
      <c r="C35" s="7"/>
      <c r="D35" s="7"/>
    </row>
    <row r="36" spans="1:6" ht="18.75">
      <c r="A36" s="7"/>
      <c r="B36" s="7"/>
      <c r="C36" s="7"/>
      <c r="D36" s="7"/>
    </row>
    <row r="37" spans="1:6" ht="18.75">
      <c r="A37" s="7"/>
      <c r="B37" s="7"/>
      <c r="C37" s="7"/>
      <c r="D37" s="7"/>
    </row>
    <row r="38" spans="1:6" ht="18.75">
      <c r="A38" s="7"/>
      <c r="B38" s="7"/>
      <c r="C38" s="7"/>
      <c r="D38" s="7"/>
    </row>
  </sheetData>
  <mergeCells count="9">
    <mergeCell ref="E1:F1"/>
    <mergeCell ref="A3:F3"/>
    <mergeCell ref="A4:F4"/>
    <mergeCell ref="D5:F5"/>
    <mergeCell ref="A6:A7"/>
    <mergeCell ref="B6:B7"/>
    <mergeCell ref="C6:C7"/>
    <mergeCell ref="D6:D7"/>
    <mergeCell ref="E6:F6"/>
  </mergeCells>
  <pageMargins left="0.7" right="0.7" top="0.75" bottom="0.75" header="0.3" footer="0.3"/>
  <pageSetup paperSize="9" scale="9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773C08-F1C5-4CF0-A3E3-9CDC3EAC21D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656FA9-7FD3-4ABE-A3B6-0A5FB4C638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2023-01-16T07:10:51Z</cp:lastPrinted>
  <dcterms:created xsi:type="dcterms:W3CDTF">2018-08-22T07:49:45Z</dcterms:created>
  <dcterms:modified xsi:type="dcterms:W3CDTF">2023-01-16T07:18:37Z</dcterms:modified>
</cp:coreProperties>
</file>