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ÀI LIỆU QLNS NGA\NĂM 2022\cong khai NSNN\cong khai du toan trinh HDND\da xong\"/>
    </mc:Choice>
  </mc:AlternateContent>
  <bookViews>
    <workbookView xWindow="0" yWindow="0" windowWidth="20490" windowHeight="7455"/>
  </bookViews>
  <sheets>
    <sheet name="Sheet1" sheetId="1" r:id="rId1"/>
  </sheets>
  <definedNames>
    <definedName name="_xlnm.Print_Titles" localSheetId="0">Sheet1!$5:$6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1" l="1"/>
  <c r="J101" i="1" l="1"/>
  <c r="J10" i="1"/>
  <c r="J11" i="1"/>
  <c r="J13" i="1"/>
  <c r="J15" i="1"/>
  <c r="J16" i="1"/>
  <c r="J18" i="1"/>
  <c r="J20" i="1"/>
  <c r="J21" i="1"/>
  <c r="J22" i="1"/>
  <c r="J24" i="1"/>
  <c r="J26" i="1"/>
  <c r="J27" i="1"/>
  <c r="J29" i="1"/>
  <c r="J30" i="1"/>
  <c r="J37" i="1"/>
  <c r="J38" i="1"/>
  <c r="J39" i="1"/>
  <c r="J40" i="1"/>
  <c r="J41" i="1"/>
  <c r="J42" i="1"/>
  <c r="J44" i="1"/>
  <c r="J45" i="1"/>
  <c r="J46" i="1"/>
  <c r="J47" i="1"/>
  <c r="J48" i="1"/>
  <c r="J49" i="1"/>
  <c r="J50" i="1"/>
  <c r="J51" i="1"/>
  <c r="J52" i="1"/>
  <c r="J53" i="1"/>
  <c r="J54" i="1"/>
  <c r="J55" i="1"/>
  <c r="J56" i="1"/>
  <c r="J58" i="1"/>
  <c r="J59" i="1"/>
  <c r="J60" i="1"/>
  <c r="J61" i="1"/>
  <c r="J62" i="1"/>
  <c r="J63" i="1"/>
  <c r="J64" i="1"/>
  <c r="J65" i="1"/>
  <c r="J66" i="1"/>
  <c r="J67" i="1"/>
  <c r="J68" i="1"/>
  <c r="J69" i="1"/>
  <c r="J70" i="1"/>
  <c r="J71"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9" i="1"/>
  <c r="C9" i="1" s="1"/>
  <c r="L102" i="1"/>
  <c r="J102" i="1" s="1"/>
  <c r="C102" i="1" s="1"/>
  <c r="C7" i="1"/>
  <c r="E7" i="1"/>
  <c r="I7" i="1"/>
  <c r="H7" i="1"/>
  <c r="G7" i="1"/>
  <c r="F7" i="1"/>
  <c r="C10" i="1" l="1"/>
  <c r="C11" i="1"/>
  <c r="C13" i="1"/>
  <c r="C15" i="1"/>
  <c r="C16" i="1"/>
  <c r="C18" i="1"/>
  <c r="C20" i="1"/>
  <c r="C21" i="1"/>
  <c r="C22" i="1"/>
  <c r="C24" i="1"/>
  <c r="C26" i="1"/>
  <c r="C27" i="1"/>
  <c r="C30" i="1"/>
  <c r="C37" i="1"/>
  <c r="C38" i="1"/>
  <c r="C39" i="1"/>
  <c r="C40" i="1"/>
  <c r="C41" i="1"/>
  <c r="C42" i="1"/>
  <c r="C44" i="1"/>
  <c r="C45" i="1"/>
  <c r="C46" i="1"/>
  <c r="C47" i="1"/>
  <c r="C48" i="1"/>
  <c r="C49" i="1"/>
  <c r="C50" i="1"/>
  <c r="C51" i="1"/>
  <c r="C52" i="1"/>
  <c r="C53" i="1"/>
  <c r="C54" i="1"/>
  <c r="C55" i="1"/>
  <c r="C56" i="1"/>
  <c r="C58" i="1"/>
  <c r="C59" i="1"/>
  <c r="C60" i="1"/>
  <c r="C61" i="1"/>
  <c r="C62" i="1"/>
  <c r="C63" i="1"/>
  <c r="C64" i="1"/>
  <c r="C65" i="1"/>
  <c r="C66" i="1"/>
  <c r="C67" i="1"/>
  <c r="C68" i="1"/>
  <c r="C69" i="1"/>
  <c r="C70" i="1"/>
  <c r="C71"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E34" i="1"/>
  <c r="D28" i="1"/>
  <c r="D29" i="1"/>
  <c r="C29" i="1" s="1"/>
  <c r="L28" i="1" l="1"/>
  <c r="J28" i="1" s="1"/>
  <c r="C28" i="1" s="1"/>
  <c r="L57" i="1"/>
  <c r="J57" i="1" s="1"/>
  <c r="C57" i="1" s="1"/>
  <c r="L23" i="1"/>
  <c r="J23" i="1" s="1"/>
  <c r="C23" i="1" s="1"/>
  <c r="L12" i="1"/>
  <c r="J12" i="1" s="1"/>
  <c r="C12" i="1" s="1"/>
  <c r="L33" i="1"/>
  <c r="J33" i="1" s="1"/>
  <c r="C33" i="1" s="1"/>
  <c r="L36" i="1"/>
  <c r="J36" i="1" s="1"/>
  <c r="C36" i="1" s="1"/>
  <c r="L34" i="1"/>
  <c r="J34" i="1" s="1"/>
  <c r="C34" i="1" s="1"/>
  <c r="L35" i="1"/>
  <c r="J35" i="1" s="1"/>
  <c r="C35" i="1" s="1"/>
  <c r="L14" i="1"/>
  <c r="J14" i="1" s="1"/>
  <c r="C14" i="1" s="1"/>
  <c r="L19" i="1"/>
  <c r="J19" i="1" s="1"/>
  <c r="C19" i="1" s="1"/>
  <c r="L17" i="1"/>
  <c r="J17" i="1" s="1"/>
  <c r="C17" i="1" s="1"/>
  <c r="L32" i="1"/>
  <c r="J32" i="1" s="1"/>
  <c r="C32" i="1" s="1"/>
  <c r="L31" i="1"/>
  <c r="J31" i="1" s="1"/>
  <c r="C31" i="1" s="1"/>
  <c r="L43" i="1"/>
  <c r="J43" i="1" s="1"/>
  <c r="C43" i="1" s="1"/>
  <c r="L25" i="1"/>
  <c r="J25" i="1" s="1"/>
  <c r="C25" i="1" s="1"/>
</calcChain>
</file>

<file path=xl/sharedStrings.xml><?xml version="1.0" encoding="utf-8"?>
<sst xmlns="http://schemas.openxmlformats.org/spreadsheetml/2006/main" count="128" uniqueCount="122">
  <si>
    <t>(Dự toán trình Hội đồng nhân dân)</t>
  </si>
  <si>
    <t>Đơn vị: Triệu đồng</t>
  </si>
  <si>
    <t>STT</t>
  </si>
  <si>
    <t>I</t>
  </si>
  <si>
    <t>II</t>
  </si>
  <si>
    <t>III</t>
  </si>
  <si>
    <t>IV</t>
  </si>
  <si>
    <t>V</t>
  </si>
  <si>
    <t>VI</t>
  </si>
  <si>
    <t>Biểu số 38/CK-NSNN</t>
  </si>
  <si>
    <t>TÊN ĐƠN VỊ</t>
  </si>
  <si>
    <t>TỔNG SỐ</t>
  </si>
  <si>
    <t>CHI ĐẦU TƯ PHÁT TRIỂN  (KHÔNG KỂ CHƯƠNG TRÌNH MỤC TIÊU QUỐC GIA)</t>
  </si>
  <si>
    <t>CHI THƯỜNG XUYÊN (KHÔNG KỂ CHƯƠNG TRÌNH MỤC TIÊU QUỐC GIA)</t>
  </si>
  <si>
    <t>CHI TRẢ NỢ LÃI CÁC KHOẢN DO CHÍNH QUYỀN ĐỊA PHƯƠNG VAY</t>
  </si>
  <si>
    <t>CHI BỔ SUNG QUỸ DỰ TRỮ TÀI CHÍNH</t>
  </si>
  <si>
    <t>CHI DỰ PHÒNG NGÂN SÁCH</t>
  </si>
  <si>
    <t>CHI TẠO NGUỒN, ĐIỀU CHỈNH TIỀN LƯƠNG</t>
  </si>
  <si>
    <t>CHI CHƯƠNG TRÌNH MTQG</t>
  </si>
  <si>
    <t>CHI CHUYỂN NGUỒN SANG NGÂN SÁCH NĂM SAU</t>
  </si>
  <si>
    <t>TỔNG SỔ</t>
  </si>
  <si>
    <t>CHI ĐẨU TƯ PHÁT TRIỂN</t>
  </si>
  <si>
    <t>CHI THƯỜNG XUYÊN</t>
  </si>
  <si>
    <t>CÁC CƠ QUAN, TỔ CHỨC</t>
  </si>
  <si>
    <t>CHI BỔ SUNG CÓ MỤC TIÊU CHO NGÂN SÁCH HUYỆN</t>
  </si>
  <si>
    <t>VII</t>
  </si>
  <si>
    <t>Sở Tài chính</t>
  </si>
  <si>
    <t>Sở Giáo dục Đào tạo</t>
  </si>
  <si>
    <t>Sở Văn hóa Thể thao</t>
  </si>
  <si>
    <t>Sở Du lịch</t>
  </si>
  <si>
    <t>Nhà xuất bản Thuận Hóa</t>
  </si>
  <si>
    <t>Sở Y tế</t>
  </si>
  <si>
    <t>Ban Bảo vệ sức khỏe cán bộ</t>
  </si>
  <si>
    <t>Sở Lao động Thương binh Xã hội</t>
  </si>
  <si>
    <t xml:space="preserve">Sở Khoa học và Công nghệ </t>
  </si>
  <si>
    <t>Sở Tư pháp</t>
  </si>
  <si>
    <t>Thanh tra tỉnh</t>
  </si>
  <si>
    <t>Sở Kế họach và Đầu tư</t>
  </si>
  <si>
    <t>Sở Nội vụ</t>
  </si>
  <si>
    <t>Sở Công thương</t>
  </si>
  <si>
    <t>Sở Xây dựng</t>
  </si>
  <si>
    <t>Sở Giao thông vận tải</t>
  </si>
  <si>
    <t>Sở Nông nghiệp và Phát triển nông thôn</t>
  </si>
  <si>
    <t>Sở Tài nguyên và Môi trường</t>
  </si>
  <si>
    <t>Sở Ngoại vụ</t>
  </si>
  <si>
    <t>Sở Thông tin và Truyền thông</t>
  </si>
  <si>
    <t>Ban Dân tộc</t>
  </si>
  <si>
    <t>Đoàn thanh niên Cộng sản Hồ Chí Minh tỉnh</t>
  </si>
  <si>
    <t>Hội nông dân</t>
  </si>
  <si>
    <t>Uỷ ban Mặt trận Tổ quốc Việt Nam tỉnh</t>
  </si>
  <si>
    <t>Hội liên hiệp Phụ nữ tỉnh</t>
  </si>
  <si>
    <t>Hội cựu chiến binh</t>
  </si>
  <si>
    <t>Hội nhà báo</t>
  </si>
  <si>
    <t>Liên hiệp các hội văn học nghệ thuật</t>
  </si>
  <si>
    <t>Hội chữ thập đỏ</t>
  </si>
  <si>
    <t>Hội đông y</t>
  </si>
  <si>
    <t>Hội người mù</t>
  </si>
  <si>
    <t>Liên minh hợp tác xã</t>
  </si>
  <si>
    <t>Đài phát thanh truyền hình</t>
  </si>
  <si>
    <t>Ban đại diện Hội người cao tuổi</t>
  </si>
  <si>
    <t>Liên hiệp các hội khoa học kỹ thuật</t>
  </si>
  <si>
    <t>Tạp chí Sông Hương</t>
  </si>
  <si>
    <t>Hội bảo trợ người khuyết tật và trẻ mồ côi</t>
  </si>
  <si>
    <t>Hội bảo trợ bệnh nhân nghèo</t>
  </si>
  <si>
    <t>Liên hiệp các tổ chức hữu nghị</t>
  </si>
  <si>
    <t>Hội Luật gia tỉnh</t>
  </si>
  <si>
    <t>Hội người tù yêu nước</t>
  </si>
  <si>
    <t>Hội khuyến học</t>
  </si>
  <si>
    <t>Câu lạc bộ Phú Xuân</t>
  </si>
  <si>
    <t>Ban Chỉ huy phòng chống thiên tai và tìm kiếm cứu nạn tỉnh</t>
  </si>
  <si>
    <t>Ban quản lý khu kinh tế, công nghiệp</t>
  </si>
  <si>
    <t>Văn phòng Điều phối Chương trình Nông thôn mới</t>
  </si>
  <si>
    <t>Văn phòng Ban an toàn giao thông</t>
  </si>
  <si>
    <t>Hội nạn nhân chất độc màu da cam</t>
  </si>
  <si>
    <t>Trung tâm Festival Huế</t>
  </si>
  <si>
    <t>Trường cao đẳng y tế</t>
  </si>
  <si>
    <t>Trường cao đẳng nghề Thừa Thiên Huế</t>
  </si>
  <si>
    <t>Trường cao đẳng sư phạm</t>
  </si>
  <si>
    <t>Trường Chính trị Nguyễn Chí Thanh</t>
  </si>
  <si>
    <t>Hội cựu thanh niên xung phong</t>
  </si>
  <si>
    <t>Hội Khoa học lịch sử</t>
  </si>
  <si>
    <t>Liên đoàn lao động tỉnh</t>
  </si>
  <si>
    <t>Cục thi hành án dân sự tỉnh</t>
  </si>
  <si>
    <t>Chi sự nghiệp phát triển nông thôn mới</t>
  </si>
  <si>
    <t>Kinh phí triển khai ISO theo kế hoạch của UBND tỉnh</t>
  </si>
  <si>
    <t>Đào tạo thạc sĩ, tiến sỹ theo chính sách của Tỉnh</t>
  </si>
  <si>
    <t>Quỹ khám chữa bệnh người nghèo, cận nghèo và trẻ em duới 6 tuổi</t>
  </si>
  <si>
    <t>Chi quy hoạch</t>
  </si>
  <si>
    <t>Tỉnh ủy</t>
  </si>
  <si>
    <t>Văn phòng UBND tỉnh</t>
  </si>
  <si>
    <t>Văn phòng HĐND tỉnh</t>
  </si>
  <si>
    <t>Ban Quản lý dự án đầu tư xây dựng và phát triển đô thị</t>
  </si>
  <si>
    <t>Hội bảo vệ quyền trẻ em</t>
  </si>
  <si>
    <t>Viện kiểm sát nhân dân</t>
  </si>
  <si>
    <t>Quỹ phát triển khoa học công nghệ</t>
  </si>
  <si>
    <t>Trung tâm hoạt đông thanh thiếu nhi</t>
  </si>
  <si>
    <t>Viện nghiên cứu và phát triển tỉnh</t>
  </si>
  <si>
    <t>Ban Quản lý dự án đầu tư xây dựng công trình Nông nghiệp và Phát triển Nông thôn tỉnh</t>
  </si>
  <si>
    <t>Ban Quản lý dự án đầu tư xây dựng công trình Giao thông tỉnh</t>
  </si>
  <si>
    <t>UBND thành phố Huế</t>
  </si>
  <si>
    <t>UBND thị xã Hương Thuỷ</t>
  </si>
  <si>
    <t>Ban Quản lý dự án đầu tư xây dựng khu vực huyện A Lưới</t>
  </si>
  <si>
    <t>Ban Quản lý dự án đầu tư xây dựng khu vực huyện Nam Đông</t>
  </si>
  <si>
    <t>Ban Quản lý dự án đầu tư xây dựng khu vực huyện Phong Điền</t>
  </si>
  <si>
    <t>Ban Quản lý dự án đầu tư xây dựng khu vực huyện Phú Vang</t>
  </si>
  <si>
    <t>Ban Quản lý dự án đầu tư xây dựng khu vực huyện Quảng Điền</t>
  </si>
  <si>
    <t>Ban Quản lý dự án đầu tư xây dựng khu vực thành phố Huế</t>
  </si>
  <si>
    <t>Ban Quản lý dự án đầu tư xây dựng khu vực thị xã Hương Thủy</t>
  </si>
  <si>
    <t>Ban Quản lý dự án đầu tư xây dựng khu vực thị xã Hương Trà</t>
  </si>
  <si>
    <t>Ban Quản lý dự án đầu tư xây dựng khu vực huyện Phú Lộc</t>
  </si>
  <si>
    <t>Công ty TNHH Nhà nước 1 thành viên Khai thác công trình thủy lợi TTH</t>
  </si>
  <si>
    <t>Trung tâm Bảo tồn di tích cố đô Huế</t>
  </si>
  <si>
    <t>Trung tâm công nghệ thông tin tỉnh</t>
  </si>
  <si>
    <t>Trung tâm Phát triển Quỹ đất thị xã Hương Thuỷ</t>
  </si>
  <si>
    <t>Ban QLDA ĐTXD Chương trình phát triển các đô thị loại II(các đô thị xanh)</t>
  </si>
  <si>
    <t>Ban QLDA Tăng cường khả năng chống chịu với những tác động của biến đối khí hậu cho các cộng đồng dễ bị tổn thương ven biển do Quỹ khí hậu xanh viện trợ không hoàn lại thông qua Chương trình Phát triển Liên hiệp quốc</t>
  </si>
  <si>
    <t>Kinh phí phòng chống dịch và các nhiệm vụ Y tế</t>
  </si>
  <si>
    <t>Các dự án chưa phân khai</t>
  </si>
  <si>
    <t>Chi chương trình mục tiêu quốc gia (phần bổ sung ngân sách các huyện và chưa phân khai)</t>
  </si>
  <si>
    <t>UBND TỈNH THỪA THIÊN HUẾ</t>
  </si>
  <si>
    <t>DỰ TOÁN CHI NGÂN SÁCH CẤP TỈNH CHO TỪNG CƠ QUAN, TỔ CHỨC NĂM 2023</t>
  </si>
  <si>
    <t>Ngân hàng Chính sách xã hội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</si>
</sst>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_(&quot;$&quot;* \(#,##0.00\);_(&quot;$&quot;* &quot;-&quot;??_);_(@_)"/>
    <numFmt numFmtId="165" formatCode="#,###;\-#,###;&quot;&quot;;_(@_)"/>
  </numFmts>
  <fonts count="25">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i/>
      <sz val="13"/>
      <name val="Times New Roman"/>
      <family val="1"/>
    </font>
    <font>
      <sz val="13"/>
      <name val=".VnTime"/>
      <family val="2"/>
    </font>
    <font>
      <sz val="11"/>
      <name val="Times New Roman"/>
      <family val="1"/>
      <charset val="163"/>
    </font>
    <font>
      <sz val="10"/>
      <name val="Times New Roman"/>
      <family val="1"/>
    </font>
    <font>
      <i/>
      <sz val="11"/>
      <name val="Times New Roman"/>
      <family val="1"/>
    </font>
    <font>
      <b/>
      <u/>
      <sz val="8"/>
      <name val="Times New Roman"/>
      <family val="1"/>
    </font>
    <font>
      <u/>
      <sz val="12"/>
      <name val="Times New Roman"/>
      <family val="1"/>
    </font>
    <font>
      <b/>
      <u/>
      <sz val="10"/>
      <name val="Times New Roman"/>
      <family val="1"/>
    </font>
    <font>
      <sz val="11"/>
      <color theme="1"/>
      <name val="Calibri"/>
      <family val="2"/>
      <charset val="163"/>
      <scheme val="minor"/>
    </font>
    <font>
      <sz val="10"/>
      <name val="Arial"/>
      <family val="2"/>
    </font>
    <font>
      <sz val="9"/>
      <name val="Times New Roman"/>
      <family val="1"/>
    </font>
    <font>
      <sz val="8"/>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12">
    <xf numFmtId="0" fontId="0" fillId="0" borderId="0"/>
    <xf numFmtId="43" fontId="15" fillId="0" borderId="0" applyFont="0" applyFill="0" applyBorder="0" applyAlignment="0" applyProtection="0"/>
    <xf numFmtId="164" fontId="15" fillId="0" borderId="0" applyFont="0" applyFill="0" applyBorder="0" applyAlignment="0" applyProtection="0"/>
    <xf numFmtId="165" fontId="14" fillId="0" borderId="0" applyFont="0" applyFill="0" applyBorder="0" applyAlignment="0" applyProtection="0"/>
    <xf numFmtId="0" fontId="11" fillId="0" borderId="0"/>
    <xf numFmtId="0" fontId="12" fillId="0" borderId="0"/>
    <xf numFmtId="0" fontId="2" fillId="0" borderId="0"/>
    <xf numFmtId="0" fontId="21" fillId="0" borderId="0"/>
    <xf numFmtId="0" fontId="11" fillId="0" borderId="0"/>
    <xf numFmtId="0" fontId="15" fillId="0" borderId="0"/>
    <xf numFmtId="0" fontId="1" fillId="0" borderId="0"/>
    <xf numFmtId="0" fontId="22" fillId="0" borderId="0"/>
  </cellStyleXfs>
  <cellXfs count="52">
    <xf numFmtId="0" fontId="0" fillId="0" borderId="0" xfId="0"/>
    <xf numFmtId="3" fontId="4" fillId="0" borderId="0" xfId="0" applyNumberFormat="1" applyFont="1" applyFill="1" applyAlignment="1"/>
    <xf numFmtId="3" fontId="3" fillId="0" borderId="0" xfId="0" applyNumberFormat="1" applyFont="1" applyFill="1" applyAlignment="1">
      <alignment horizontal="center"/>
    </xf>
    <xf numFmtId="3" fontId="3" fillId="0" borderId="0" xfId="0" applyNumberFormat="1" applyFont="1" applyFill="1" applyAlignment="1">
      <alignment horizontal="right"/>
    </xf>
    <xf numFmtId="3" fontId="7" fillId="0" borderId="0" xfId="0" applyNumberFormat="1" applyFont="1" applyFill="1" applyAlignment="1">
      <alignment horizontal="centerContinuous"/>
    </xf>
    <xf numFmtId="3" fontId="3" fillId="0" borderId="0" xfId="0" applyNumberFormat="1" applyFont="1" applyFill="1" applyAlignment="1">
      <alignment horizontal="centerContinuous"/>
    </xf>
    <xf numFmtId="3" fontId="4" fillId="0" borderId="0" xfId="0" applyNumberFormat="1" applyFont="1" applyFill="1" applyAlignment="1">
      <alignment horizontal="right"/>
    </xf>
    <xf numFmtId="3" fontId="3" fillId="0" borderId="0" xfId="0" applyNumberFormat="1" applyFont="1" applyFill="1"/>
    <xf numFmtId="3" fontId="10" fillId="0" borderId="0" xfId="0" applyNumberFormat="1" applyFont="1" applyFill="1" applyAlignment="1">
      <alignment horizontal="centerContinuous"/>
    </xf>
    <xf numFmtId="3" fontId="5" fillId="0" borderId="0" xfId="0" applyNumberFormat="1" applyFont="1" applyFill="1" applyAlignment="1">
      <alignment vertical="center" wrapText="1"/>
    </xf>
    <xf numFmtId="3" fontId="8" fillId="0" borderId="0" xfId="0" applyNumberFormat="1" applyFont="1" applyFill="1" applyAlignment="1">
      <alignment horizontal="left"/>
    </xf>
    <xf numFmtId="3" fontId="9" fillId="0" borderId="0" xfId="0" applyNumberFormat="1" applyFont="1" applyFill="1"/>
    <xf numFmtId="3" fontId="8" fillId="0" borderId="0" xfId="0" applyNumberFormat="1" applyFont="1" applyFill="1" applyBorder="1" applyAlignment="1">
      <alignment horizontal="center"/>
    </xf>
    <xf numFmtId="3" fontId="17" fillId="0" borderId="0" xfId="0" applyNumberFormat="1" applyFont="1" applyFill="1" applyBorder="1" applyAlignment="1">
      <alignment horizontal="right"/>
    </xf>
    <xf numFmtId="3" fontId="13" fillId="0" borderId="0" xfId="0" applyNumberFormat="1" applyFont="1" applyFill="1" applyBorder="1" applyAlignment="1"/>
    <xf numFmtId="3" fontId="6" fillId="0" borderId="0" xfId="0" applyNumberFormat="1" applyFont="1" applyFill="1"/>
    <xf numFmtId="3" fontId="6" fillId="0" borderId="3" xfId="0" applyNumberFormat="1" applyFont="1" applyFill="1" applyBorder="1" applyAlignment="1">
      <alignment horizontal="center" vertical="center" wrapText="1"/>
    </xf>
    <xf numFmtId="3" fontId="6" fillId="0" borderId="0" xfId="0" applyNumberFormat="1" applyFont="1" applyFill="1" applyAlignment="1">
      <alignment vertical="center" wrapText="1"/>
    </xf>
    <xf numFmtId="3" fontId="18" fillId="0" borderId="4" xfId="0" applyNumberFormat="1" applyFont="1" applyFill="1" applyBorder="1" applyAlignment="1" applyProtection="1">
      <alignment horizontal="center" vertical="center"/>
    </xf>
    <xf numFmtId="3" fontId="6" fillId="0" borderId="4" xfId="0" applyNumberFormat="1" applyFont="1" applyFill="1" applyBorder="1" applyAlignment="1">
      <alignment horizontal="center" vertical="center"/>
    </xf>
    <xf numFmtId="3" fontId="18" fillId="0" borderId="4" xfId="0" applyNumberFormat="1" applyFont="1" applyFill="1" applyBorder="1" applyAlignment="1">
      <alignment horizontal="center" vertical="center"/>
    </xf>
    <xf numFmtId="3" fontId="19" fillId="0" borderId="4" xfId="0" applyNumberFormat="1" applyFont="1" applyFill="1" applyBorder="1" applyAlignment="1">
      <alignment vertical="center"/>
    </xf>
    <xf numFmtId="3" fontId="19" fillId="0" borderId="0" xfId="0" applyNumberFormat="1" applyFont="1" applyFill="1" applyAlignment="1">
      <alignment vertical="center"/>
    </xf>
    <xf numFmtId="3" fontId="6" fillId="0"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vertical="center" wrapText="1"/>
    </xf>
    <xf numFmtId="3" fontId="6" fillId="0" borderId="1" xfId="0" applyNumberFormat="1" applyFont="1" applyFill="1" applyBorder="1" applyAlignment="1" applyProtection="1">
      <alignment vertical="center"/>
    </xf>
    <xf numFmtId="3" fontId="20" fillId="0" borderId="1" xfId="0" applyNumberFormat="1" applyFont="1" applyFill="1" applyBorder="1"/>
    <xf numFmtId="3" fontId="20" fillId="0" borderId="0" xfId="0" applyNumberFormat="1" applyFont="1" applyFill="1"/>
    <xf numFmtId="3" fontId="24" fillId="0" borderId="7" xfId="0" applyNumberFormat="1" applyFont="1" applyFill="1" applyBorder="1" applyAlignment="1" applyProtection="1">
      <alignment horizontal="center" vertical="center"/>
    </xf>
    <xf numFmtId="3" fontId="23" fillId="0" borderId="7" xfId="11" applyNumberFormat="1" applyFont="1" applyFill="1" applyBorder="1" applyAlignment="1">
      <alignment wrapText="1"/>
    </xf>
    <xf numFmtId="3" fontId="16" fillId="0" borderId="1" xfId="0" applyNumberFormat="1" applyFont="1" applyFill="1" applyBorder="1"/>
    <xf numFmtId="3" fontId="16" fillId="0" borderId="0" xfId="0" applyNumberFormat="1" applyFont="1" applyFill="1"/>
    <xf numFmtId="3" fontId="23" fillId="0" borderId="1" xfId="11" applyNumberFormat="1" applyFont="1" applyFill="1" applyBorder="1" applyAlignment="1">
      <alignment wrapText="1"/>
    </xf>
    <xf numFmtId="3" fontId="23" fillId="0" borderId="8" xfId="11" applyNumberFormat="1" applyFont="1" applyFill="1" applyBorder="1" applyAlignment="1">
      <alignment wrapText="1"/>
    </xf>
    <xf numFmtId="3" fontId="23" fillId="0" borderId="8" xfId="11" applyNumberFormat="1" applyFont="1" applyFill="1" applyBorder="1" applyAlignment="1">
      <alignment vertical="center" wrapText="1"/>
    </xf>
    <xf numFmtId="3" fontId="6" fillId="0" borderId="1" xfId="0" applyNumberFormat="1" applyFont="1" applyFill="1" applyBorder="1" applyAlignment="1">
      <alignment horizontal="center" vertical="center"/>
    </xf>
    <xf numFmtId="3" fontId="3" fillId="0" borderId="1" xfId="0" applyNumberFormat="1" applyFont="1" applyFill="1" applyBorder="1"/>
    <xf numFmtId="3" fontId="3" fillId="0" borderId="1" xfId="0" applyNumberFormat="1" applyFont="1" applyFill="1" applyBorder="1" applyAlignment="1">
      <alignment vertical="center" wrapText="1"/>
    </xf>
    <xf numFmtId="3" fontId="3" fillId="0" borderId="0" xfId="0" applyNumberFormat="1" applyFont="1" applyFill="1" applyAlignment="1">
      <alignment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pplyProtection="1">
      <alignment vertical="center" wrapText="1"/>
    </xf>
    <xf numFmtId="3" fontId="6" fillId="0" borderId="2" xfId="0" applyNumberFormat="1" applyFont="1" applyFill="1" applyBorder="1" applyAlignment="1" applyProtection="1">
      <alignment vertical="center"/>
    </xf>
    <xf numFmtId="3" fontId="3" fillId="0" borderId="2" xfId="0" applyNumberFormat="1" applyFont="1" applyFill="1" applyBorder="1"/>
    <xf numFmtId="0" fontId="23" fillId="0" borderId="8" xfId="11" applyFont="1" applyFill="1" applyBorder="1" applyAlignment="1">
      <alignment wrapText="1"/>
    </xf>
    <xf numFmtId="3" fontId="4" fillId="0" borderId="0" xfId="0" applyNumberFormat="1" applyFont="1" applyFill="1" applyAlignment="1">
      <alignment horizontal="center"/>
    </xf>
    <xf numFmtId="3" fontId="5" fillId="0" borderId="0" xfId="0" applyNumberFormat="1" applyFont="1" applyFill="1" applyAlignment="1">
      <alignment horizontal="center" vertical="center" wrapText="1"/>
    </xf>
    <xf numFmtId="3" fontId="8" fillId="0" borderId="0" xfId="0" applyNumberFormat="1" applyFont="1" applyFill="1" applyBorder="1" applyAlignment="1">
      <alignment horizontal="center"/>
    </xf>
    <xf numFmtId="3" fontId="6" fillId="0" borderId="5" xfId="0" applyNumberFormat="1" applyFont="1" applyFill="1" applyBorder="1" applyAlignment="1" applyProtection="1">
      <alignment horizontal="center" vertical="center" wrapText="1"/>
    </xf>
    <xf numFmtId="3" fontId="6" fillId="0" borderId="6" xfId="0" applyNumberFormat="1" applyFont="1" applyFill="1" applyBorder="1" applyAlignment="1" applyProtection="1">
      <alignment horizontal="center" vertical="center" wrapText="1"/>
    </xf>
    <xf numFmtId="3" fontId="6"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xf>
    <xf numFmtId="3" fontId="6" fillId="0" borderId="3" xfId="0" applyNumberFormat="1" applyFont="1" applyFill="1" applyBorder="1" applyAlignment="1" applyProtection="1">
      <alignment horizontal="center" vertical="center" wrapText="1"/>
    </xf>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bao cao ket qua phan bo NS 2010_cong khaisua_guibo"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abSelected="1" workbookViewId="0">
      <pane xSplit="2" ySplit="6" topLeftCell="C7" activePane="bottomRight" state="frozen"/>
      <selection pane="topRight" activeCell="C1" sqref="C1"/>
      <selection pane="bottomLeft" activeCell="A7" sqref="A7"/>
      <selection pane="bottomRight" activeCell="B5" sqref="B5:B6"/>
    </sheetView>
  </sheetViews>
  <sheetFormatPr defaultColWidth="12.85546875" defaultRowHeight="15.75"/>
  <cols>
    <col min="1" max="1" width="6.85546875" style="7" customWidth="1"/>
    <col min="2" max="2" width="36.5703125" style="7" customWidth="1"/>
    <col min="3" max="13" width="13.7109375" style="7" customWidth="1"/>
    <col min="14" max="18" width="11.42578125" style="7" customWidth="1"/>
    <col min="19" max="16384" width="12.85546875" style="7"/>
  </cols>
  <sheetData>
    <row r="1" spans="1:18" ht="21" customHeight="1">
      <c r="A1" s="1" t="s">
        <v>119</v>
      </c>
      <c r="B1" s="1"/>
      <c r="C1" s="2"/>
      <c r="D1" s="3"/>
      <c r="E1" s="4"/>
      <c r="F1" s="5"/>
      <c r="G1" s="5"/>
      <c r="H1" s="5"/>
      <c r="I1" s="5"/>
      <c r="J1" s="4"/>
      <c r="K1" s="5"/>
      <c r="L1" s="5"/>
      <c r="M1" s="6" t="s">
        <v>9</v>
      </c>
      <c r="N1" s="5"/>
      <c r="O1" s="5"/>
      <c r="Q1" s="1"/>
    </row>
    <row r="2" spans="1:18" ht="21" customHeight="1">
      <c r="A2" s="44" t="s">
        <v>120</v>
      </c>
      <c r="B2" s="44"/>
      <c r="C2" s="44"/>
      <c r="D2" s="44"/>
      <c r="E2" s="44"/>
      <c r="F2" s="44"/>
      <c r="G2" s="44"/>
      <c r="H2" s="44"/>
      <c r="I2" s="44"/>
      <c r="J2" s="44"/>
      <c r="K2" s="44"/>
      <c r="L2" s="44"/>
      <c r="M2" s="44"/>
      <c r="N2" s="8"/>
      <c r="O2" s="8"/>
      <c r="P2" s="8"/>
      <c r="Q2" s="8"/>
      <c r="R2" s="8"/>
    </row>
    <row r="3" spans="1:18" ht="18" customHeight="1">
      <c r="A3" s="45" t="s">
        <v>0</v>
      </c>
      <c r="B3" s="45"/>
      <c r="C3" s="45"/>
      <c r="D3" s="45"/>
      <c r="E3" s="45"/>
      <c r="F3" s="45"/>
      <c r="G3" s="45"/>
      <c r="H3" s="45"/>
      <c r="I3" s="45"/>
      <c r="J3" s="45"/>
      <c r="K3" s="45"/>
      <c r="L3" s="45"/>
      <c r="M3" s="45"/>
      <c r="N3" s="9"/>
      <c r="O3" s="9"/>
      <c r="P3" s="9"/>
      <c r="Q3" s="9"/>
      <c r="R3" s="9"/>
    </row>
    <row r="4" spans="1:18" ht="19.5" customHeight="1">
      <c r="A4" s="10"/>
      <c r="B4" s="10"/>
      <c r="C4" s="11"/>
      <c r="D4" s="11"/>
      <c r="E4" s="46"/>
      <c r="F4" s="46"/>
      <c r="G4" s="12"/>
      <c r="H4" s="12"/>
      <c r="I4" s="11"/>
      <c r="J4" s="46"/>
      <c r="K4" s="46"/>
      <c r="L4" s="11"/>
      <c r="M4" s="13" t="s">
        <v>1</v>
      </c>
      <c r="N4" s="11"/>
      <c r="O4" s="11"/>
      <c r="Q4" s="14"/>
      <c r="R4" s="13"/>
    </row>
    <row r="5" spans="1:18" s="15" customFormat="1" ht="27.75" customHeight="1">
      <c r="A5" s="47" t="s">
        <v>2</v>
      </c>
      <c r="B5" s="47" t="s">
        <v>10</v>
      </c>
      <c r="C5" s="47" t="s">
        <v>11</v>
      </c>
      <c r="D5" s="47" t="s">
        <v>12</v>
      </c>
      <c r="E5" s="51" t="s">
        <v>13</v>
      </c>
      <c r="F5" s="51" t="s">
        <v>14</v>
      </c>
      <c r="G5" s="49" t="s">
        <v>15</v>
      </c>
      <c r="H5" s="49" t="s">
        <v>16</v>
      </c>
      <c r="I5" s="49" t="s">
        <v>17</v>
      </c>
      <c r="J5" s="50" t="s">
        <v>18</v>
      </c>
      <c r="K5" s="50"/>
      <c r="L5" s="50"/>
      <c r="M5" s="49" t="s">
        <v>19</v>
      </c>
    </row>
    <row r="6" spans="1:18" s="17" customFormat="1" ht="103.9" customHeight="1">
      <c r="A6" s="48"/>
      <c r="B6" s="48"/>
      <c r="C6" s="48"/>
      <c r="D6" s="48"/>
      <c r="E6" s="51"/>
      <c r="F6" s="51"/>
      <c r="G6" s="49"/>
      <c r="H6" s="49"/>
      <c r="I6" s="49"/>
      <c r="J6" s="16" t="s">
        <v>20</v>
      </c>
      <c r="K6" s="16" t="s">
        <v>21</v>
      </c>
      <c r="L6" s="16" t="s">
        <v>22</v>
      </c>
      <c r="M6" s="49"/>
    </row>
    <row r="7" spans="1:18" s="22" customFormat="1" ht="18.75" customHeight="1">
      <c r="A7" s="18"/>
      <c r="B7" s="19" t="s">
        <v>11</v>
      </c>
      <c r="C7" s="20">
        <f>8165331</f>
        <v>8165331</v>
      </c>
      <c r="D7" s="20">
        <v>4410190</v>
      </c>
      <c r="E7" s="20">
        <f>2634560+98427</f>
        <v>2732987</v>
      </c>
      <c r="F7" s="20">
        <f>F103</f>
        <v>10869</v>
      </c>
      <c r="G7" s="20">
        <f>G104</f>
        <v>1180</v>
      </c>
      <c r="H7" s="20">
        <f>H105</f>
        <v>131062</v>
      </c>
      <c r="I7" s="20">
        <f>I106</f>
        <v>210000</v>
      </c>
      <c r="J7" s="20">
        <v>663223</v>
      </c>
      <c r="K7" s="20">
        <v>367041</v>
      </c>
      <c r="L7" s="20">
        <v>296182</v>
      </c>
      <c r="M7" s="21">
        <v>0</v>
      </c>
    </row>
    <row r="8" spans="1:18" s="27" customFormat="1" ht="19.899999999999999" customHeight="1">
      <c r="A8" s="23" t="s">
        <v>3</v>
      </c>
      <c r="B8" s="24" t="s">
        <v>23</v>
      </c>
      <c r="C8" s="25"/>
      <c r="D8" s="25"/>
      <c r="E8" s="25"/>
      <c r="F8" s="25"/>
      <c r="G8" s="25"/>
      <c r="H8" s="25"/>
      <c r="I8" s="25"/>
      <c r="J8" s="25"/>
      <c r="K8" s="25"/>
      <c r="L8" s="25"/>
      <c r="M8" s="26"/>
    </row>
    <row r="9" spans="1:18" s="31" customFormat="1" ht="18.75" customHeight="1">
      <c r="A9" s="28">
        <v>1</v>
      </c>
      <c r="B9" s="29" t="s">
        <v>89</v>
      </c>
      <c r="C9" s="30">
        <f>D9+E9+F9+G9+H9+I9+J9+M9</f>
        <v>47881</v>
      </c>
      <c r="D9" s="30">
        <v>4600</v>
      </c>
      <c r="E9" s="30">
        <v>43281</v>
      </c>
      <c r="F9" s="30"/>
      <c r="G9" s="30"/>
      <c r="H9" s="30"/>
      <c r="I9" s="30"/>
      <c r="J9" s="30">
        <f>K9+L9</f>
        <v>0</v>
      </c>
      <c r="K9" s="30"/>
      <c r="L9" s="30"/>
      <c r="M9" s="30"/>
    </row>
    <row r="10" spans="1:18" s="31" customFormat="1" ht="18.75" customHeight="1">
      <c r="A10" s="28">
        <v>2</v>
      </c>
      <c r="B10" s="32" t="s">
        <v>90</v>
      </c>
      <c r="C10" s="30">
        <f t="shared" ref="C10:C73" si="0">D10+E10+F10+G10+H10+I10+J10+M10</f>
        <v>25335</v>
      </c>
      <c r="D10" s="30"/>
      <c r="E10" s="30">
        <v>25335</v>
      </c>
      <c r="F10" s="30"/>
      <c r="G10" s="30"/>
      <c r="H10" s="30"/>
      <c r="I10" s="30"/>
      <c r="J10" s="30">
        <f t="shared" ref="J10:J74" si="1">K10+L10</f>
        <v>0</v>
      </c>
      <c r="K10" s="30"/>
      <c r="L10" s="30"/>
      <c r="M10" s="30"/>
    </row>
    <row r="11" spans="1:18" s="31" customFormat="1" ht="18.75" customHeight="1">
      <c r="A11" s="28">
        <v>3</v>
      </c>
      <c r="B11" s="32" t="s">
        <v>88</v>
      </c>
      <c r="C11" s="30">
        <f t="shared" si="0"/>
        <v>131873</v>
      </c>
      <c r="D11" s="30">
        <v>27001</v>
      </c>
      <c r="E11" s="30">
        <v>104872</v>
      </c>
      <c r="F11" s="30"/>
      <c r="G11" s="30"/>
      <c r="H11" s="30"/>
      <c r="I11" s="30"/>
      <c r="J11" s="30">
        <f t="shared" si="1"/>
        <v>0</v>
      </c>
      <c r="K11" s="30"/>
      <c r="L11" s="30"/>
      <c r="M11" s="30"/>
    </row>
    <row r="12" spans="1:18" s="31" customFormat="1" ht="18.75" customHeight="1">
      <c r="A12" s="28">
        <v>4</v>
      </c>
      <c r="B12" s="32" t="s">
        <v>26</v>
      </c>
      <c r="C12" s="30">
        <f t="shared" si="0"/>
        <v>15258</v>
      </c>
      <c r="D12" s="30"/>
      <c r="E12" s="30">
        <v>15118</v>
      </c>
      <c r="F12" s="30"/>
      <c r="G12" s="30"/>
      <c r="H12" s="30"/>
      <c r="I12" s="30"/>
      <c r="J12" s="30">
        <f t="shared" si="1"/>
        <v>140</v>
      </c>
      <c r="K12" s="30"/>
      <c r="L12" s="30">
        <f>50+90</f>
        <v>140</v>
      </c>
      <c r="M12" s="30"/>
    </row>
    <row r="13" spans="1:18" s="31" customFormat="1" ht="18.75" customHeight="1">
      <c r="A13" s="28">
        <v>5</v>
      </c>
      <c r="B13" s="32" t="s">
        <v>27</v>
      </c>
      <c r="C13" s="30">
        <f t="shared" si="0"/>
        <v>549052</v>
      </c>
      <c r="D13" s="30"/>
      <c r="E13" s="30">
        <v>548545</v>
      </c>
      <c r="F13" s="30"/>
      <c r="G13" s="30"/>
      <c r="H13" s="30"/>
      <c r="I13" s="30"/>
      <c r="J13" s="30">
        <f t="shared" si="1"/>
        <v>507</v>
      </c>
      <c r="K13" s="30"/>
      <c r="L13" s="30">
        <v>507</v>
      </c>
      <c r="M13" s="30"/>
    </row>
    <row r="14" spans="1:18" s="31" customFormat="1" ht="18.75" customHeight="1">
      <c r="A14" s="28">
        <v>6</v>
      </c>
      <c r="B14" s="32" t="s">
        <v>28</v>
      </c>
      <c r="C14" s="30">
        <f t="shared" si="0"/>
        <v>186526</v>
      </c>
      <c r="D14" s="30">
        <v>10400</v>
      </c>
      <c r="E14" s="30">
        <v>174621</v>
      </c>
      <c r="F14" s="30"/>
      <c r="G14" s="30"/>
      <c r="H14" s="30"/>
      <c r="I14" s="30"/>
      <c r="J14" s="30">
        <f t="shared" si="1"/>
        <v>1505</v>
      </c>
      <c r="K14" s="30"/>
      <c r="L14" s="30">
        <f>1405+100</f>
        <v>1505</v>
      </c>
      <c r="M14" s="30"/>
    </row>
    <row r="15" spans="1:18" s="31" customFormat="1" ht="18.75" customHeight="1">
      <c r="A15" s="28">
        <v>7</v>
      </c>
      <c r="B15" s="32" t="s">
        <v>29</v>
      </c>
      <c r="C15" s="30">
        <f t="shared" si="0"/>
        <v>20385</v>
      </c>
      <c r="D15" s="30"/>
      <c r="E15" s="30">
        <v>20385</v>
      </c>
      <c r="F15" s="30"/>
      <c r="G15" s="30"/>
      <c r="H15" s="30"/>
      <c r="I15" s="30"/>
      <c r="J15" s="30">
        <f t="shared" si="1"/>
        <v>0</v>
      </c>
      <c r="K15" s="30"/>
      <c r="L15" s="30"/>
      <c r="M15" s="30"/>
    </row>
    <row r="16" spans="1:18" s="31" customFormat="1" ht="18.75" customHeight="1">
      <c r="A16" s="28">
        <v>8</v>
      </c>
      <c r="B16" s="32" t="s">
        <v>30</v>
      </c>
      <c r="C16" s="30">
        <f t="shared" si="0"/>
        <v>1275</v>
      </c>
      <c r="D16" s="30"/>
      <c r="E16" s="30">
        <v>1275</v>
      </c>
      <c r="F16" s="30"/>
      <c r="G16" s="30"/>
      <c r="H16" s="30"/>
      <c r="I16" s="30"/>
      <c r="J16" s="30">
        <f t="shared" si="1"/>
        <v>0</v>
      </c>
      <c r="K16" s="30"/>
      <c r="L16" s="30"/>
      <c r="M16" s="30"/>
    </row>
    <row r="17" spans="1:13" s="31" customFormat="1" ht="18.75" customHeight="1">
      <c r="A17" s="28">
        <v>9</v>
      </c>
      <c r="B17" s="32" t="s">
        <v>31</v>
      </c>
      <c r="C17" s="30">
        <f t="shared" si="0"/>
        <v>361823</v>
      </c>
      <c r="D17" s="30">
        <v>8960</v>
      </c>
      <c r="E17" s="30">
        <v>350796</v>
      </c>
      <c r="F17" s="30"/>
      <c r="G17" s="30"/>
      <c r="H17" s="30"/>
      <c r="I17" s="30"/>
      <c r="J17" s="30">
        <f t="shared" si="1"/>
        <v>2067</v>
      </c>
      <c r="K17" s="30"/>
      <c r="L17" s="30">
        <f>2037+30</f>
        <v>2067</v>
      </c>
      <c r="M17" s="30"/>
    </row>
    <row r="18" spans="1:13" s="31" customFormat="1" ht="18.75" customHeight="1">
      <c r="A18" s="28">
        <v>10</v>
      </c>
      <c r="B18" s="32" t="s">
        <v>32</v>
      </c>
      <c r="C18" s="30">
        <f t="shared" si="0"/>
        <v>3198</v>
      </c>
      <c r="D18" s="30"/>
      <c r="E18" s="30">
        <v>3198</v>
      </c>
      <c r="F18" s="30"/>
      <c r="G18" s="30"/>
      <c r="H18" s="30"/>
      <c r="I18" s="30"/>
      <c r="J18" s="30">
        <f t="shared" si="1"/>
        <v>0</v>
      </c>
      <c r="K18" s="30"/>
      <c r="L18" s="30"/>
      <c r="M18" s="30"/>
    </row>
    <row r="19" spans="1:13" s="31" customFormat="1" ht="18.75" customHeight="1">
      <c r="A19" s="28">
        <v>11</v>
      </c>
      <c r="B19" s="32" t="s">
        <v>33</v>
      </c>
      <c r="C19" s="30">
        <f t="shared" si="0"/>
        <v>173011</v>
      </c>
      <c r="D19" s="30">
        <v>70000</v>
      </c>
      <c r="E19" s="30">
        <v>99507</v>
      </c>
      <c r="F19" s="30"/>
      <c r="G19" s="30"/>
      <c r="H19" s="30"/>
      <c r="I19" s="30"/>
      <c r="J19" s="30">
        <f t="shared" si="1"/>
        <v>3504</v>
      </c>
      <c r="K19" s="30"/>
      <c r="L19" s="30">
        <f>2534+270+700</f>
        <v>3504</v>
      </c>
      <c r="M19" s="30"/>
    </row>
    <row r="20" spans="1:13" s="31" customFormat="1" ht="18.75" customHeight="1">
      <c r="A20" s="28">
        <v>12</v>
      </c>
      <c r="B20" s="32" t="s">
        <v>34</v>
      </c>
      <c r="C20" s="30">
        <f t="shared" si="0"/>
        <v>24588</v>
      </c>
      <c r="D20" s="30"/>
      <c r="E20" s="30">
        <v>23822</v>
      </c>
      <c r="F20" s="30"/>
      <c r="G20" s="30"/>
      <c r="H20" s="30"/>
      <c r="I20" s="30"/>
      <c r="J20" s="30">
        <f t="shared" si="1"/>
        <v>766</v>
      </c>
      <c r="K20" s="30"/>
      <c r="L20" s="30">
        <v>766</v>
      </c>
      <c r="M20" s="30"/>
    </row>
    <row r="21" spans="1:13" s="31" customFormat="1" ht="18.75" customHeight="1">
      <c r="A21" s="28">
        <v>13</v>
      </c>
      <c r="B21" s="32" t="s">
        <v>35</v>
      </c>
      <c r="C21" s="30">
        <f t="shared" si="0"/>
        <v>26279</v>
      </c>
      <c r="D21" s="30">
        <v>10000</v>
      </c>
      <c r="E21" s="30">
        <v>16206</v>
      </c>
      <c r="F21" s="30"/>
      <c r="G21" s="30"/>
      <c r="H21" s="30"/>
      <c r="I21" s="30"/>
      <c r="J21" s="30">
        <f t="shared" si="1"/>
        <v>73</v>
      </c>
      <c r="K21" s="30"/>
      <c r="L21" s="30">
        <v>73</v>
      </c>
      <c r="M21" s="30"/>
    </row>
    <row r="22" spans="1:13" s="31" customFormat="1" ht="18.75" customHeight="1">
      <c r="A22" s="28">
        <v>14</v>
      </c>
      <c r="B22" s="32" t="s">
        <v>36</v>
      </c>
      <c r="C22" s="30">
        <f t="shared" si="0"/>
        <v>12795</v>
      </c>
      <c r="D22" s="30">
        <v>690</v>
      </c>
      <c r="E22" s="30">
        <v>12105</v>
      </c>
      <c r="F22" s="30"/>
      <c r="G22" s="30"/>
      <c r="H22" s="30"/>
      <c r="I22" s="30"/>
      <c r="J22" s="30">
        <f t="shared" si="1"/>
        <v>0</v>
      </c>
      <c r="K22" s="30"/>
      <c r="L22" s="30"/>
      <c r="M22" s="30"/>
    </row>
    <row r="23" spans="1:13" s="31" customFormat="1" ht="18.75" customHeight="1">
      <c r="A23" s="28">
        <v>15</v>
      </c>
      <c r="B23" s="32" t="s">
        <v>37</v>
      </c>
      <c r="C23" s="30">
        <f t="shared" si="0"/>
        <v>55297</v>
      </c>
      <c r="D23" s="30">
        <v>30000</v>
      </c>
      <c r="E23" s="30">
        <v>25137</v>
      </c>
      <c r="F23" s="30"/>
      <c r="G23" s="30"/>
      <c r="H23" s="30"/>
      <c r="I23" s="30"/>
      <c r="J23" s="30">
        <f t="shared" si="1"/>
        <v>160</v>
      </c>
      <c r="K23" s="30"/>
      <c r="L23" s="30">
        <f>90+70</f>
        <v>160</v>
      </c>
      <c r="M23" s="30"/>
    </row>
    <row r="24" spans="1:13" s="31" customFormat="1" ht="18.75" customHeight="1">
      <c r="A24" s="28">
        <v>16</v>
      </c>
      <c r="B24" s="32" t="s">
        <v>38</v>
      </c>
      <c r="C24" s="30">
        <f t="shared" si="0"/>
        <v>20083</v>
      </c>
      <c r="D24" s="30"/>
      <c r="E24" s="30">
        <v>19933</v>
      </c>
      <c r="F24" s="30"/>
      <c r="G24" s="30"/>
      <c r="H24" s="30"/>
      <c r="I24" s="30"/>
      <c r="J24" s="30">
        <f t="shared" si="1"/>
        <v>150</v>
      </c>
      <c r="K24" s="30"/>
      <c r="L24" s="30">
        <v>150</v>
      </c>
      <c r="M24" s="30"/>
    </row>
    <row r="25" spans="1:13" s="31" customFormat="1" ht="18.75" customHeight="1">
      <c r="A25" s="28">
        <v>17</v>
      </c>
      <c r="B25" s="32" t="s">
        <v>39</v>
      </c>
      <c r="C25" s="30">
        <f t="shared" si="0"/>
        <v>17804</v>
      </c>
      <c r="D25" s="30"/>
      <c r="E25" s="30">
        <v>17324</v>
      </c>
      <c r="F25" s="30"/>
      <c r="G25" s="30"/>
      <c r="H25" s="30"/>
      <c r="I25" s="30"/>
      <c r="J25" s="30">
        <f t="shared" si="1"/>
        <v>480</v>
      </c>
      <c r="K25" s="30"/>
      <c r="L25" s="30">
        <f>480</f>
        <v>480</v>
      </c>
      <c r="M25" s="30"/>
    </row>
    <row r="26" spans="1:13" s="31" customFormat="1" ht="18.75" customHeight="1">
      <c r="A26" s="28">
        <v>18</v>
      </c>
      <c r="B26" s="32" t="s">
        <v>40</v>
      </c>
      <c r="C26" s="30">
        <f t="shared" si="0"/>
        <v>40752</v>
      </c>
      <c r="D26" s="30">
        <v>30000</v>
      </c>
      <c r="E26" s="30">
        <v>10752</v>
      </c>
      <c r="F26" s="30"/>
      <c r="G26" s="30"/>
      <c r="H26" s="30"/>
      <c r="I26" s="30"/>
      <c r="J26" s="30">
        <f t="shared" si="1"/>
        <v>0</v>
      </c>
      <c r="K26" s="30"/>
      <c r="L26" s="30"/>
      <c r="M26" s="30"/>
    </row>
    <row r="27" spans="1:13" s="31" customFormat="1" ht="18.75" customHeight="1">
      <c r="A27" s="28">
        <v>19</v>
      </c>
      <c r="B27" s="32" t="s">
        <v>41</v>
      </c>
      <c r="C27" s="30">
        <f t="shared" si="0"/>
        <v>66801</v>
      </c>
      <c r="D27" s="30"/>
      <c r="E27" s="30">
        <v>66801</v>
      </c>
      <c r="F27" s="30"/>
      <c r="G27" s="30"/>
      <c r="H27" s="30"/>
      <c r="I27" s="30"/>
      <c r="J27" s="30">
        <f t="shared" si="1"/>
        <v>0</v>
      </c>
      <c r="K27" s="30"/>
      <c r="L27" s="30"/>
      <c r="M27" s="30"/>
    </row>
    <row r="28" spans="1:13" s="31" customFormat="1" ht="18.75" customHeight="1">
      <c r="A28" s="28">
        <v>20</v>
      </c>
      <c r="B28" s="32" t="s">
        <v>42</v>
      </c>
      <c r="C28" s="30">
        <f t="shared" si="0"/>
        <v>328254</v>
      </c>
      <c r="D28" s="30">
        <f>117073+16000</f>
        <v>133073</v>
      </c>
      <c r="E28" s="30">
        <v>192476</v>
      </c>
      <c r="F28" s="30"/>
      <c r="G28" s="30"/>
      <c r="H28" s="30"/>
      <c r="I28" s="30"/>
      <c r="J28" s="30">
        <f t="shared" si="1"/>
        <v>2705</v>
      </c>
      <c r="K28" s="30"/>
      <c r="L28" s="30">
        <f>1530+845+30+100+100+100</f>
        <v>2705</v>
      </c>
      <c r="M28" s="30"/>
    </row>
    <row r="29" spans="1:13" s="31" customFormat="1" ht="18.75" customHeight="1">
      <c r="A29" s="28">
        <v>21</v>
      </c>
      <c r="B29" s="32" t="s">
        <v>43</v>
      </c>
      <c r="C29" s="30">
        <f t="shared" si="0"/>
        <v>74495</v>
      </c>
      <c r="D29" s="30">
        <f>31000</f>
        <v>31000</v>
      </c>
      <c r="E29" s="30">
        <v>43495</v>
      </c>
      <c r="F29" s="30"/>
      <c r="G29" s="30"/>
      <c r="H29" s="30"/>
      <c r="I29" s="30"/>
      <c r="J29" s="30">
        <f t="shared" si="1"/>
        <v>0</v>
      </c>
      <c r="K29" s="30"/>
      <c r="L29" s="30"/>
      <c r="M29" s="30"/>
    </row>
    <row r="30" spans="1:13" s="31" customFormat="1" ht="18.75" customHeight="1">
      <c r="A30" s="28">
        <v>22</v>
      </c>
      <c r="B30" s="32" t="s">
        <v>44</v>
      </c>
      <c r="C30" s="30">
        <f t="shared" si="0"/>
        <v>8263</v>
      </c>
      <c r="D30" s="30"/>
      <c r="E30" s="30">
        <v>8263</v>
      </c>
      <c r="F30" s="30"/>
      <c r="G30" s="30"/>
      <c r="H30" s="30"/>
      <c r="I30" s="30"/>
      <c r="J30" s="30">
        <f t="shared" si="1"/>
        <v>0</v>
      </c>
      <c r="K30" s="30"/>
      <c r="L30" s="30"/>
      <c r="M30" s="30"/>
    </row>
    <row r="31" spans="1:13" s="31" customFormat="1" ht="18.75" customHeight="1">
      <c r="A31" s="28">
        <v>23</v>
      </c>
      <c r="B31" s="32" t="s">
        <v>45</v>
      </c>
      <c r="C31" s="30">
        <f t="shared" si="0"/>
        <v>80084</v>
      </c>
      <c r="D31" s="30">
        <v>38660</v>
      </c>
      <c r="E31" s="30">
        <v>41309</v>
      </c>
      <c r="F31" s="30"/>
      <c r="G31" s="30"/>
      <c r="H31" s="30"/>
      <c r="I31" s="30"/>
      <c r="J31" s="30">
        <f t="shared" si="1"/>
        <v>115</v>
      </c>
      <c r="K31" s="30"/>
      <c r="L31" s="30">
        <f>49+66</f>
        <v>115</v>
      </c>
      <c r="M31" s="30"/>
    </row>
    <row r="32" spans="1:13" s="31" customFormat="1" ht="18.75" customHeight="1">
      <c r="A32" s="28">
        <v>24</v>
      </c>
      <c r="B32" s="32" t="s">
        <v>46</v>
      </c>
      <c r="C32" s="30">
        <f t="shared" si="0"/>
        <v>10510</v>
      </c>
      <c r="D32" s="30"/>
      <c r="E32" s="30">
        <v>3347</v>
      </c>
      <c r="F32" s="30"/>
      <c r="G32" s="30"/>
      <c r="H32" s="30"/>
      <c r="I32" s="30"/>
      <c r="J32" s="30">
        <f t="shared" si="1"/>
        <v>7163</v>
      </c>
      <c r="K32" s="30"/>
      <c r="L32" s="30">
        <f>300+1870+1491+300+1070+1712+220+200</f>
        <v>7163</v>
      </c>
      <c r="M32" s="30"/>
    </row>
    <row r="33" spans="1:13" s="31" customFormat="1" ht="18.75" customHeight="1">
      <c r="A33" s="28">
        <v>25</v>
      </c>
      <c r="B33" s="32" t="s">
        <v>47</v>
      </c>
      <c r="C33" s="30">
        <f t="shared" si="0"/>
        <v>9561</v>
      </c>
      <c r="D33" s="30"/>
      <c r="E33" s="30">
        <v>8881</v>
      </c>
      <c r="F33" s="30"/>
      <c r="G33" s="30"/>
      <c r="H33" s="30"/>
      <c r="I33" s="30"/>
      <c r="J33" s="30">
        <f t="shared" si="1"/>
        <v>680</v>
      </c>
      <c r="K33" s="30"/>
      <c r="L33" s="30">
        <f>480+200</f>
        <v>680</v>
      </c>
      <c r="M33" s="30"/>
    </row>
    <row r="34" spans="1:13" s="31" customFormat="1" ht="18.75" customHeight="1">
      <c r="A34" s="28">
        <v>26</v>
      </c>
      <c r="B34" s="32" t="s">
        <v>48</v>
      </c>
      <c r="C34" s="30">
        <f t="shared" si="0"/>
        <v>9324</v>
      </c>
      <c r="D34" s="30"/>
      <c r="E34" s="30">
        <f>7144+1500</f>
        <v>8644</v>
      </c>
      <c r="F34" s="30"/>
      <c r="G34" s="30"/>
      <c r="H34" s="30"/>
      <c r="I34" s="30"/>
      <c r="J34" s="30">
        <f t="shared" si="1"/>
        <v>680</v>
      </c>
      <c r="K34" s="30"/>
      <c r="L34" s="30">
        <f>480+200</f>
        <v>680</v>
      </c>
      <c r="M34" s="30"/>
    </row>
    <row r="35" spans="1:13" s="31" customFormat="1" ht="18.75" customHeight="1">
      <c r="A35" s="28">
        <v>27</v>
      </c>
      <c r="B35" s="32" t="s">
        <v>49</v>
      </c>
      <c r="C35" s="30">
        <f t="shared" si="0"/>
        <v>10520</v>
      </c>
      <c r="D35" s="30"/>
      <c r="E35" s="30">
        <v>10230</v>
      </c>
      <c r="F35" s="30"/>
      <c r="G35" s="30"/>
      <c r="H35" s="30"/>
      <c r="I35" s="30"/>
      <c r="J35" s="30">
        <f t="shared" si="1"/>
        <v>290</v>
      </c>
      <c r="K35" s="30"/>
      <c r="L35" s="30">
        <f>90+200</f>
        <v>290</v>
      </c>
      <c r="M35" s="30"/>
    </row>
    <row r="36" spans="1:13" s="31" customFormat="1" ht="18.75" customHeight="1">
      <c r="A36" s="28">
        <v>28</v>
      </c>
      <c r="B36" s="32" t="s">
        <v>50</v>
      </c>
      <c r="C36" s="30">
        <f t="shared" si="0"/>
        <v>8065</v>
      </c>
      <c r="D36" s="30"/>
      <c r="E36" s="30">
        <v>5762</v>
      </c>
      <c r="F36" s="30"/>
      <c r="G36" s="30"/>
      <c r="H36" s="30"/>
      <c r="I36" s="30"/>
      <c r="J36" s="30">
        <f t="shared" si="1"/>
        <v>2303</v>
      </c>
      <c r="K36" s="30"/>
      <c r="L36" s="30">
        <f>2153+150</f>
        <v>2303</v>
      </c>
      <c r="M36" s="30"/>
    </row>
    <row r="37" spans="1:13" s="31" customFormat="1" ht="18.75" customHeight="1">
      <c r="A37" s="28">
        <v>29</v>
      </c>
      <c r="B37" s="32" t="s">
        <v>51</v>
      </c>
      <c r="C37" s="30">
        <f t="shared" si="0"/>
        <v>2076</v>
      </c>
      <c r="D37" s="30"/>
      <c r="E37" s="30">
        <v>2076</v>
      </c>
      <c r="F37" s="30"/>
      <c r="G37" s="30"/>
      <c r="H37" s="30"/>
      <c r="I37" s="30"/>
      <c r="J37" s="30">
        <f t="shared" si="1"/>
        <v>0</v>
      </c>
      <c r="K37" s="30"/>
      <c r="L37" s="30"/>
      <c r="M37" s="30"/>
    </row>
    <row r="38" spans="1:13" s="31" customFormat="1" ht="18.75" customHeight="1">
      <c r="A38" s="28">
        <v>30</v>
      </c>
      <c r="B38" s="32" t="s">
        <v>52</v>
      </c>
      <c r="C38" s="30">
        <f t="shared" si="0"/>
        <v>982</v>
      </c>
      <c r="D38" s="30"/>
      <c r="E38" s="30">
        <v>982</v>
      </c>
      <c r="F38" s="30"/>
      <c r="G38" s="30"/>
      <c r="H38" s="30"/>
      <c r="I38" s="30"/>
      <c r="J38" s="30">
        <f t="shared" si="1"/>
        <v>0</v>
      </c>
      <c r="K38" s="30"/>
      <c r="L38" s="30"/>
      <c r="M38" s="30"/>
    </row>
    <row r="39" spans="1:13" s="31" customFormat="1" ht="18.75" customHeight="1">
      <c r="A39" s="28">
        <v>31</v>
      </c>
      <c r="B39" s="32" t="s">
        <v>53</v>
      </c>
      <c r="C39" s="30">
        <f t="shared" si="0"/>
        <v>4161</v>
      </c>
      <c r="D39" s="30"/>
      <c r="E39" s="30">
        <v>4161</v>
      </c>
      <c r="F39" s="30"/>
      <c r="G39" s="30"/>
      <c r="H39" s="30"/>
      <c r="I39" s="30"/>
      <c r="J39" s="30">
        <f t="shared" si="1"/>
        <v>0</v>
      </c>
      <c r="K39" s="30"/>
      <c r="L39" s="30"/>
      <c r="M39" s="30"/>
    </row>
    <row r="40" spans="1:13" s="31" customFormat="1" ht="18.75" customHeight="1">
      <c r="A40" s="28">
        <v>32</v>
      </c>
      <c r="B40" s="32" t="s">
        <v>54</v>
      </c>
      <c r="C40" s="30">
        <f t="shared" si="0"/>
        <v>4012</v>
      </c>
      <c r="D40" s="30"/>
      <c r="E40" s="30">
        <v>4012</v>
      </c>
      <c r="F40" s="30"/>
      <c r="G40" s="30"/>
      <c r="H40" s="30"/>
      <c r="I40" s="30"/>
      <c r="J40" s="30">
        <f t="shared" si="1"/>
        <v>0</v>
      </c>
      <c r="K40" s="30"/>
      <c r="L40" s="30"/>
      <c r="M40" s="30"/>
    </row>
    <row r="41" spans="1:13" s="31" customFormat="1" ht="18.75" customHeight="1">
      <c r="A41" s="28">
        <v>33</v>
      </c>
      <c r="B41" s="32" t="s">
        <v>55</v>
      </c>
      <c r="C41" s="30">
        <f t="shared" si="0"/>
        <v>744</v>
      </c>
      <c r="D41" s="30"/>
      <c r="E41" s="30">
        <v>744</v>
      </c>
      <c r="F41" s="30"/>
      <c r="G41" s="30"/>
      <c r="H41" s="30"/>
      <c r="I41" s="30"/>
      <c r="J41" s="30">
        <f t="shared" si="1"/>
        <v>0</v>
      </c>
      <c r="K41" s="30"/>
      <c r="L41" s="30"/>
      <c r="M41" s="30"/>
    </row>
    <row r="42" spans="1:13" s="31" customFormat="1" ht="18.75" customHeight="1">
      <c r="A42" s="28">
        <v>34</v>
      </c>
      <c r="B42" s="32" t="s">
        <v>56</v>
      </c>
      <c r="C42" s="30">
        <f t="shared" si="0"/>
        <v>3690</v>
      </c>
      <c r="D42" s="30"/>
      <c r="E42" s="30">
        <v>3690</v>
      </c>
      <c r="F42" s="30"/>
      <c r="G42" s="30"/>
      <c r="H42" s="30"/>
      <c r="I42" s="30"/>
      <c r="J42" s="30">
        <f t="shared" si="1"/>
        <v>0</v>
      </c>
      <c r="K42" s="30"/>
      <c r="L42" s="30"/>
      <c r="M42" s="30"/>
    </row>
    <row r="43" spans="1:13" s="31" customFormat="1" ht="18.75" customHeight="1">
      <c r="A43" s="28">
        <v>35</v>
      </c>
      <c r="B43" s="32" t="s">
        <v>57</v>
      </c>
      <c r="C43" s="30">
        <f t="shared" si="0"/>
        <v>4146</v>
      </c>
      <c r="D43" s="30"/>
      <c r="E43" s="30">
        <v>3600</v>
      </c>
      <c r="F43" s="30"/>
      <c r="G43" s="30"/>
      <c r="H43" s="30"/>
      <c r="I43" s="30"/>
      <c r="J43" s="30">
        <f t="shared" si="1"/>
        <v>546</v>
      </c>
      <c r="K43" s="30"/>
      <c r="L43" s="30">
        <f>480+66</f>
        <v>546</v>
      </c>
      <c r="M43" s="30"/>
    </row>
    <row r="44" spans="1:13" s="31" customFormat="1" ht="18.75" customHeight="1">
      <c r="A44" s="28">
        <v>36</v>
      </c>
      <c r="B44" s="32" t="s">
        <v>58</v>
      </c>
      <c r="C44" s="30">
        <f t="shared" si="0"/>
        <v>27609</v>
      </c>
      <c r="D44" s="30">
        <v>10000</v>
      </c>
      <c r="E44" s="30">
        <v>17609</v>
      </c>
      <c r="F44" s="30"/>
      <c r="G44" s="30"/>
      <c r="H44" s="30"/>
      <c r="I44" s="30"/>
      <c r="J44" s="30">
        <f t="shared" si="1"/>
        <v>0</v>
      </c>
      <c r="K44" s="30"/>
      <c r="L44" s="30"/>
      <c r="M44" s="30"/>
    </row>
    <row r="45" spans="1:13" s="31" customFormat="1" ht="18.75" customHeight="1">
      <c r="A45" s="28">
        <v>37</v>
      </c>
      <c r="B45" s="32" t="s">
        <v>59</v>
      </c>
      <c r="C45" s="30">
        <f t="shared" si="0"/>
        <v>671</v>
      </c>
      <c r="D45" s="30"/>
      <c r="E45" s="30">
        <v>671</v>
      </c>
      <c r="F45" s="30"/>
      <c r="G45" s="30"/>
      <c r="H45" s="30"/>
      <c r="I45" s="30"/>
      <c r="J45" s="30">
        <f t="shared" si="1"/>
        <v>0</v>
      </c>
      <c r="K45" s="30"/>
      <c r="L45" s="30"/>
      <c r="M45" s="30"/>
    </row>
    <row r="46" spans="1:13" s="31" customFormat="1" ht="18.75" customHeight="1">
      <c r="A46" s="28">
        <v>38</v>
      </c>
      <c r="B46" s="32" t="s">
        <v>60</v>
      </c>
      <c r="C46" s="30">
        <f t="shared" si="0"/>
        <v>3678</v>
      </c>
      <c r="D46" s="30"/>
      <c r="E46" s="30">
        <v>3678</v>
      </c>
      <c r="F46" s="30"/>
      <c r="G46" s="30"/>
      <c r="H46" s="30"/>
      <c r="I46" s="30"/>
      <c r="J46" s="30">
        <f t="shared" si="1"/>
        <v>0</v>
      </c>
      <c r="K46" s="30"/>
      <c r="L46" s="30"/>
      <c r="M46" s="30"/>
    </row>
    <row r="47" spans="1:13" s="31" customFormat="1" ht="18.75" customHeight="1">
      <c r="A47" s="28">
        <v>39</v>
      </c>
      <c r="B47" s="32" t="s">
        <v>61</v>
      </c>
      <c r="C47" s="30">
        <f t="shared" si="0"/>
        <v>2882</v>
      </c>
      <c r="D47" s="30"/>
      <c r="E47" s="30">
        <v>2882</v>
      </c>
      <c r="F47" s="30"/>
      <c r="G47" s="30"/>
      <c r="H47" s="30"/>
      <c r="I47" s="30"/>
      <c r="J47" s="30">
        <f t="shared" si="1"/>
        <v>0</v>
      </c>
      <c r="K47" s="30"/>
      <c r="L47" s="30"/>
      <c r="M47" s="30"/>
    </row>
    <row r="48" spans="1:13" s="31" customFormat="1" ht="18.75" customHeight="1">
      <c r="A48" s="28">
        <v>40</v>
      </c>
      <c r="B48" s="32" t="s">
        <v>62</v>
      </c>
      <c r="C48" s="30">
        <f t="shared" si="0"/>
        <v>2927</v>
      </c>
      <c r="D48" s="30"/>
      <c r="E48" s="30">
        <v>2927</v>
      </c>
      <c r="F48" s="30"/>
      <c r="G48" s="30"/>
      <c r="H48" s="30"/>
      <c r="I48" s="30"/>
      <c r="J48" s="30">
        <f t="shared" si="1"/>
        <v>0</v>
      </c>
      <c r="K48" s="30"/>
      <c r="L48" s="30"/>
      <c r="M48" s="30"/>
    </row>
    <row r="49" spans="1:13" s="31" customFormat="1" ht="18.75" customHeight="1">
      <c r="A49" s="28">
        <v>41</v>
      </c>
      <c r="B49" s="32" t="s">
        <v>63</v>
      </c>
      <c r="C49" s="30">
        <f t="shared" si="0"/>
        <v>181</v>
      </c>
      <c r="D49" s="30"/>
      <c r="E49" s="30">
        <v>181</v>
      </c>
      <c r="F49" s="30"/>
      <c r="G49" s="30"/>
      <c r="H49" s="30"/>
      <c r="I49" s="30"/>
      <c r="J49" s="30">
        <f t="shared" si="1"/>
        <v>0</v>
      </c>
      <c r="K49" s="30"/>
      <c r="L49" s="30"/>
      <c r="M49" s="30"/>
    </row>
    <row r="50" spans="1:13" s="31" customFormat="1" ht="18.75" customHeight="1">
      <c r="A50" s="28">
        <v>42</v>
      </c>
      <c r="B50" s="32" t="s">
        <v>64</v>
      </c>
      <c r="C50" s="30">
        <f t="shared" si="0"/>
        <v>1247</v>
      </c>
      <c r="D50" s="30"/>
      <c r="E50" s="30">
        <v>1247</v>
      </c>
      <c r="F50" s="30"/>
      <c r="G50" s="30"/>
      <c r="H50" s="30"/>
      <c r="I50" s="30"/>
      <c r="J50" s="30">
        <f t="shared" si="1"/>
        <v>0</v>
      </c>
      <c r="K50" s="30"/>
      <c r="L50" s="30"/>
      <c r="M50" s="30"/>
    </row>
    <row r="51" spans="1:13" s="31" customFormat="1" ht="18.75" customHeight="1">
      <c r="A51" s="28">
        <v>43</v>
      </c>
      <c r="B51" s="32" t="s">
        <v>65</v>
      </c>
      <c r="C51" s="30">
        <f t="shared" si="0"/>
        <v>586</v>
      </c>
      <c r="D51" s="30"/>
      <c r="E51" s="30">
        <v>586</v>
      </c>
      <c r="F51" s="30"/>
      <c r="G51" s="30"/>
      <c r="H51" s="30"/>
      <c r="I51" s="30"/>
      <c r="J51" s="30">
        <f t="shared" si="1"/>
        <v>0</v>
      </c>
      <c r="K51" s="30"/>
      <c r="L51" s="30"/>
      <c r="M51" s="30"/>
    </row>
    <row r="52" spans="1:13" s="31" customFormat="1" ht="18.75" customHeight="1">
      <c r="A52" s="28">
        <v>44</v>
      </c>
      <c r="B52" s="32" t="s">
        <v>66</v>
      </c>
      <c r="C52" s="30">
        <f t="shared" si="0"/>
        <v>278</v>
      </c>
      <c r="D52" s="30"/>
      <c r="E52" s="30">
        <v>278</v>
      </c>
      <c r="F52" s="30"/>
      <c r="G52" s="30"/>
      <c r="H52" s="30"/>
      <c r="I52" s="30"/>
      <c r="J52" s="30">
        <f t="shared" si="1"/>
        <v>0</v>
      </c>
      <c r="K52" s="30"/>
      <c r="L52" s="30"/>
      <c r="M52" s="30"/>
    </row>
    <row r="53" spans="1:13" s="31" customFormat="1" ht="18.75" customHeight="1">
      <c r="A53" s="28">
        <v>45</v>
      </c>
      <c r="B53" s="32" t="s">
        <v>67</v>
      </c>
      <c r="C53" s="30">
        <f t="shared" si="0"/>
        <v>371</v>
      </c>
      <c r="D53" s="30"/>
      <c r="E53" s="30">
        <v>371</v>
      </c>
      <c r="F53" s="30"/>
      <c r="G53" s="30"/>
      <c r="H53" s="30"/>
      <c r="I53" s="30"/>
      <c r="J53" s="30">
        <f t="shared" si="1"/>
        <v>0</v>
      </c>
      <c r="K53" s="30"/>
      <c r="L53" s="30"/>
      <c r="M53" s="30"/>
    </row>
    <row r="54" spans="1:13" s="31" customFormat="1" ht="18.75" customHeight="1">
      <c r="A54" s="28">
        <v>46</v>
      </c>
      <c r="B54" s="32" t="s">
        <v>68</v>
      </c>
      <c r="C54" s="30">
        <f t="shared" si="0"/>
        <v>295</v>
      </c>
      <c r="D54" s="30"/>
      <c r="E54" s="30">
        <v>295</v>
      </c>
      <c r="F54" s="30"/>
      <c r="G54" s="30"/>
      <c r="H54" s="30"/>
      <c r="I54" s="30"/>
      <c r="J54" s="30">
        <f t="shared" si="1"/>
        <v>0</v>
      </c>
      <c r="K54" s="30"/>
      <c r="L54" s="30"/>
      <c r="M54" s="30"/>
    </row>
    <row r="55" spans="1:13" s="31" customFormat="1" ht="29.25" customHeight="1">
      <c r="A55" s="28">
        <v>47</v>
      </c>
      <c r="B55" s="32" t="s">
        <v>69</v>
      </c>
      <c r="C55" s="30">
        <f t="shared" si="0"/>
        <v>1886</v>
      </c>
      <c r="D55" s="30"/>
      <c r="E55" s="30">
        <v>1886</v>
      </c>
      <c r="F55" s="30"/>
      <c r="G55" s="30"/>
      <c r="H55" s="30"/>
      <c r="I55" s="30"/>
      <c r="J55" s="30">
        <f t="shared" si="1"/>
        <v>0</v>
      </c>
      <c r="K55" s="30"/>
      <c r="L55" s="30"/>
      <c r="M55" s="30"/>
    </row>
    <row r="56" spans="1:13" s="31" customFormat="1" ht="18.75" customHeight="1">
      <c r="A56" s="28">
        <v>48</v>
      </c>
      <c r="B56" s="32" t="s">
        <v>70</v>
      </c>
      <c r="C56" s="30">
        <f t="shared" si="0"/>
        <v>139591</v>
      </c>
      <c r="D56" s="30">
        <v>103497</v>
      </c>
      <c r="E56" s="30">
        <v>36094</v>
      </c>
      <c r="F56" s="30"/>
      <c r="G56" s="30"/>
      <c r="H56" s="30"/>
      <c r="I56" s="30"/>
      <c r="J56" s="30">
        <f t="shared" si="1"/>
        <v>0</v>
      </c>
      <c r="K56" s="30"/>
      <c r="L56" s="30"/>
      <c r="M56" s="30"/>
    </row>
    <row r="57" spans="1:13" s="31" customFormat="1" ht="18.75" customHeight="1">
      <c r="A57" s="28">
        <v>49</v>
      </c>
      <c r="B57" s="32" t="s">
        <v>71</v>
      </c>
      <c r="C57" s="30">
        <f t="shared" si="0"/>
        <v>1502</v>
      </c>
      <c r="D57" s="30"/>
      <c r="E57" s="30">
        <v>372</v>
      </c>
      <c r="F57" s="30"/>
      <c r="G57" s="30"/>
      <c r="H57" s="30"/>
      <c r="I57" s="30"/>
      <c r="J57" s="30">
        <f t="shared" si="1"/>
        <v>1130</v>
      </c>
      <c r="K57" s="30"/>
      <c r="L57" s="30">
        <f>400+500+230</f>
        <v>1130</v>
      </c>
      <c r="M57" s="30"/>
    </row>
    <row r="58" spans="1:13" s="31" customFormat="1" ht="18.75" customHeight="1">
      <c r="A58" s="28">
        <v>50</v>
      </c>
      <c r="B58" s="32" t="s">
        <v>72</v>
      </c>
      <c r="C58" s="30">
        <f t="shared" si="0"/>
        <v>1775</v>
      </c>
      <c r="D58" s="30"/>
      <c r="E58" s="30">
        <v>1775</v>
      </c>
      <c r="F58" s="30"/>
      <c r="G58" s="30"/>
      <c r="H58" s="30"/>
      <c r="I58" s="30"/>
      <c r="J58" s="30">
        <f t="shared" si="1"/>
        <v>0</v>
      </c>
      <c r="K58" s="30"/>
      <c r="L58" s="30"/>
      <c r="M58" s="30"/>
    </row>
    <row r="59" spans="1:13" s="31" customFormat="1" ht="18.75" customHeight="1">
      <c r="A59" s="28">
        <v>51</v>
      </c>
      <c r="B59" s="32" t="s">
        <v>73</v>
      </c>
      <c r="C59" s="30">
        <f t="shared" si="0"/>
        <v>671</v>
      </c>
      <c r="D59" s="30"/>
      <c r="E59" s="30">
        <v>671</v>
      </c>
      <c r="F59" s="30"/>
      <c r="G59" s="30"/>
      <c r="H59" s="30"/>
      <c r="I59" s="30"/>
      <c r="J59" s="30">
        <f t="shared" si="1"/>
        <v>0</v>
      </c>
      <c r="K59" s="30"/>
      <c r="L59" s="30"/>
      <c r="M59" s="30"/>
    </row>
    <row r="60" spans="1:13" s="31" customFormat="1" ht="18.75" customHeight="1">
      <c r="A60" s="28">
        <v>52</v>
      </c>
      <c r="B60" s="32" t="s">
        <v>74</v>
      </c>
      <c r="C60" s="30">
        <f t="shared" si="0"/>
        <v>10994</v>
      </c>
      <c r="D60" s="30"/>
      <c r="E60" s="30">
        <v>10994</v>
      </c>
      <c r="F60" s="30"/>
      <c r="G60" s="30"/>
      <c r="H60" s="30"/>
      <c r="I60" s="30"/>
      <c r="J60" s="30">
        <f t="shared" si="1"/>
        <v>0</v>
      </c>
      <c r="K60" s="30"/>
      <c r="L60" s="30"/>
      <c r="M60" s="30"/>
    </row>
    <row r="61" spans="1:13" s="31" customFormat="1" ht="18.75" customHeight="1">
      <c r="A61" s="28">
        <v>53</v>
      </c>
      <c r="B61" s="32" t="s">
        <v>75</v>
      </c>
      <c r="C61" s="30">
        <f t="shared" si="0"/>
        <v>600</v>
      </c>
      <c r="D61" s="30"/>
      <c r="E61" s="30">
        <v>600</v>
      </c>
      <c r="F61" s="30"/>
      <c r="G61" s="30"/>
      <c r="H61" s="30"/>
      <c r="I61" s="30"/>
      <c r="J61" s="30">
        <f t="shared" si="1"/>
        <v>0</v>
      </c>
      <c r="K61" s="30"/>
      <c r="L61" s="30"/>
      <c r="M61" s="30"/>
    </row>
    <row r="62" spans="1:13" s="31" customFormat="1" ht="18.75" customHeight="1">
      <c r="A62" s="28">
        <v>54</v>
      </c>
      <c r="B62" s="32" t="s">
        <v>76</v>
      </c>
      <c r="C62" s="30">
        <f t="shared" si="0"/>
        <v>11102</v>
      </c>
      <c r="D62" s="30"/>
      <c r="E62" s="30">
        <v>11102</v>
      </c>
      <c r="F62" s="30"/>
      <c r="G62" s="30"/>
      <c r="H62" s="30"/>
      <c r="I62" s="30"/>
      <c r="J62" s="30">
        <f t="shared" si="1"/>
        <v>0</v>
      </c>
      <c r="K62" s="30"/>
      <c r="L62" s="30"/>
      <c r="M62" s="30"/>
    </row>
    <row r="63" spans="1:13" s="31" customFormat="1" ht="18.75" customHeight="1">
      <c r="A63" s="28">
        <v>55</v>
      </c>
      <c r="B63" s="32" t="s">
        <v>77</v>
      </c>
      <c r="C63" s="30">
        <f t="shared" si="0"/>
        <v>30803</v>
      </c>
      <c r="D63" s="30"/>
      <c r="E63" s="30">
        <v>30803</v>
      </c>
      <c r="F63" s="30"/>
      <c r="G63" s="30"/>
      <c r="H63" s="30"/>
      <c r="I63" s="30"/>
      <c r="J63" s="30">
        <f t="shared" si="1"/>
        <v>0</v>
      </c>
      <c r="K63" s="30"/>
      <c r="L63" s="30"/>
      <c r="M63" s="30"/>
    </row>
    <row r="64" spans="1:13" s="31" customFormat="1" ht="18.75" customHeight="1">
      <c r="A64" s="28">
        <v>56</v>
      </c>
      <c r="B64" s="32" t="s">
        <v>91</v>
      </c>
      <c r="C64" s="30">
        <f t="shared" si="0"/>
        <v>513735</v>
      </c>
      <c r="D64" s="30">
        <v>503275</v>
      </c>
      <c r="E64" s="30">
        <v>10460</v>
      </c>
      <c r="F64" s="30"/>
      <c r="G64" s="30"/>
      <c r="H64" s="30"/>
      <c r="I64" s="30"/>
      <c r="J64" s="30">
        <f t="shared" si="1"/>
        <v>0</v>
      </c>
      <c r="K64" s="30"/>
      <c r="L64" s="30"/>
      <c r="M64" s="30"/>
    </row>
    <row r="65" spans="1:13" s="31" customFormat="1" ht="18.75" customHeight="1">
      <c r="A65" s="28">
        <v>57</v>
      </c>
      <c r="B65" s="33" t="s">
        <v>78</v>
      </c>
      <c r="C65" s="30">
        <f t="shared" si="0"/>
        <v>9026</v>
      </c>
      <c r="D65" s="30"/>
      <c r="E65" s="30">
        <v>9026</v>
      </c>
      <c r="F65" s="30"/>
      <c r="G65" s="30"/>
      <c r="H65" s="30"/>
      <c r="I65" s="30"/>
      <c r="J65" s="30">
        <f t="shared" si="1"/>
        <v>0</v>
      </c>
      <c r="K65" s="30"/>
      <c r="L65" s="30"/>
      <c r="M65" s="30"/>
    </row>
    <row r="66" spans="1:13" s="31" customFormat="1" ht="18.75" customHeight="1">
      <c r="A66" s="28">
        <v>58</v>
      </c>
      <c r="B66" s="33" t="s">
        <v>79</v>
      </c>
      <c r="C66" s="30">
        <f t="shared" si="0"/>
        <v>294</v>
      </c>
      <c r="D66" s="30"/>
      <c r="E66" s="30">
        <v>294</v>
      </c>
      <c r="F66" s="30"/>
      <c r="G66" s="30"/>
      <c r="H66" s="30"/>
      <c r="I66" s="30"/>
      <c r="J66" s="30">
        <f t="shared" si="1"/>
        <v>0</v>
      </c>
      <c r="K66" s="30"/>
      <c r="L66" s="30"/>
      <c r="M66" s="30"/>
    </row>
    <row r="67" spans="1:13" s="31" customFormat="1" ht="18.75" customHeight="1">
      <c r="A67" s="28">
        <v>59</v>
      </c>
      <c r="B67" s="33" t="s">
        <v>80</v>
      </c>
      <c r="C67" s="30">
        <f t="shared" si="0"/>
        <v>1061</v>
      </c>
      <c r="D67" s="30"/>
      <c r="E67" s="30">
        <v>1061</v>
      </c>
      <c r="F67" s="30"/>
      <c r="G67" s="30"/>
      <c r="H67" s="30"/>
      <c r="I67" s="30"/>
      <c r="J67" s="30">
        <f t="shared" si="1"/>
        <v>0</v>
      </c>
      <c r="K67" s="30"/>
      <c r="L67" s="30"/>
      <c r="M67" s="30"/>
    </row>
    <row r="68" spans="1:13" s="31" customFormat="1" ht="18.75" customHeight="1">
      <c r="A68" s="28">
        <v>60</v>
      </c>
      <c r="B68" s="33" t="s">
        <v>92</v>
      </c>
      <c r="C68" s="30">
        <f t="shared" si="0"/>
        <v>150</v>
      </c>
      <c r="D68" s="30"/>
      <c r="E68" s="30">
        <v>150</v>
      </c>
      <c r="F68" s="30"/>
      <c r="G68" s="30"/>
      <c r="H68" s="30"/>
      <c r="I68" s="30"/>
      <c r="J68" s="30">
        <f t="shared" si="1"/>
        <v>0</v>
      </c>
      <c r="K68" s="30"/>
      <c r="L68" s="30"/>
      <c r="M68" s="30"/>
    </row>
    <row r="69" spans="1:13" s="31" customFormat="1" ht="18.75" customHeight="1">
      <c r="A69" s="28">
        <v>61</v>
      </c>
      <c r="B69" s="33" t="s">
        <v>81</v>
      </c>
      <c r="C69" s="30">
        <f t="shared" si="0"/>
        <v>720</v>
      </c>
      <c r="D69" s="30"/>
      <c r="E69" s="30">
        <v>720</v>
      </c>
      <c r="F69" s="30"/>
      <c r="G69" s="30"/>
      <c r="H69" s="30"/>
      <c r="I69" s="30"/>
      <c r="J69" s="30">
        <f t="shared" si="1"/>
        <v>0</v>
      </c>
      <c r="K69" s="30"/>
      <c r="L69" s="30"/>
      <c r="M69" s="30"/>
    </row>
    <row r="70" spans="1:13" s="31" customFormat="1" ht="18.75" customHeight="1">
      <c r="A70" s="28">
        <v>62</v>
      </c>
      <c r="B70" s="33" t="s">
        <v>82</v>
      </c>
      <c r="C70" s="30">
        <f t="shared" si="0"/>
        <v>130</v>
      </c>
      <c r="D70" s="30"/>
      <c r="E70" s="30">
        <v>130</v>
      </c>
      <c r="F70" s="30"/>
      <c r="G70" s="30"/>
      <c r="H70" s="30"/>
      <c r="I70" s="30"/>
      <c r="J70" s="30">
        <f t="shared" si="1"/>
        <v>0</v>
      </c>
      <c r="K70" s="30"/>
      <c r="L70" s="30"/>
      <c r="M70" s="30"/>
    </row>
    <row r="71" spans="1:13" s="31" customFormat="1" ht="18.75" customHeight="1">
      <c r="A71" s="28">
        <v>63</v>
      </c>
      <c r="B71" s="33" t="s">
        <v>93</v>
      </c>
      <c r="C71" s="30">
        <f t="shared" si="0"/>
        <v>200</v>
      </c>
      <c r="D71" s="30"/>
      <c r="E71" s="30">
        <v>200</v>
      </c>
      <c r="F71" s="30"/>
      <c r="G71" s="30"/>
      <c r="H71" s="30"/>
      <c r="I71" s="30"/>
      <c r="J71" s="30">
        <f t="shared" si="1"/>
        <v>0</v>
      </c>
      <c r="K71" s="30"/>
      <c r="L71" s="30"/>
      <c r="M71" s="30"/>
    </row>
    <row r="72" spans="1:13" s="31" customFormat="1" ht="18.75" customHeight="1">
      <c r="A72" s="28">
        <v>64</v>
      </c>
      <c r="B72" s="43" t="s">
        <v>121</v>
      </c>
      <c r="C72" s="30"/>
      <c r="D72" s="30"/>
      <c r="E72" s="30">
        <v>20000</v>
      </c>
      <c r="F72" s="30"/>
      <c r="G72" s="30"/>
      <c r="H72" s="30"/>
      <c r="I72" s="30"/>
      <c r="J72" s="30"/>
      <c r="K72" s="30"/>
      <c r="L72" s="30"/>
      <c r="M72" s="30"/>
    </row>
    <row r="73" spans="1:13" s="31" customFormat="1" ht="18.75" customHeight="1">
      <c r="A73" s="28">
        <v>65</v>
      </c>
      <c r="B73" s="33" t="s">
        <v>83</v>
      </c>
      <c r="C73" s="30">
        <f t="shared" si="0"/>
        <v>10000</v>
      </c>
      <c r="D73" s="30"/>
      <c r="E73" s="30">
        <v>10000</v>
      </c>
      <c r="F73" s="30"/>
      <c r="G73" s="30"/>
      <c r="H73" s="30"/>
      <c r="I73" s="30"/>
      <c r="J73" s="30">
        <f t="shared" si="1"/>
        <v>0</v>
      </c>
      <c r="K73" s="30"/>
      <c r="L73" s="30"/>
      <c r="M73" s="30"/>
    </row>
    <row r="74" spans="1:13" s="31" customFormat="1" ht="18.75" customHeight="1">
      <c r="A74" s="28">
        <v>66</v>
      </c>
      <c r="B74" s="33" t="s">
        <v>84</v>
      </c>
      <c r="C74" s="30">
        <f t="shared" ref="C74:C101" si="2">D74+E74+F74+G74+H74+I74+J74+M74</f>
        <v>500</v>
      </c>
      <c r="D74" s="30"/>
      <c r="E74" s="30">
        <v>500</v>
      </c>
      <c r="F74" s="30"/>
      <c r="G74" s="30"/>
      <c r="H74" s="30"/>
      <c r="I74" s="30"/>
      <c r="J74" s="30">
        <f t="shared" si="1"/>
        <v>0</v>
      </c>
      <c r="K74" s="30"/>
      <c r="L74" s="30"/>
      <c r="M74" s="30"/>
    </row>
    <row r="75" spans="1:13" s="31" customFormat="1" ht="18.75" customHeight="1">
      <c r="A75" s="28">
        <v>67</v>
      </c>
      <c r="B75" s="33" t="s">
        <v>85</v>
      </c>
      <c r="C75" s="30">
        <f t="shared" si="2"/>
        <v>500</v>
      </c>
      <c r="D75" s="30"/>
      <c r="E75" s="30">
        <v>500</v>
      </c>
      <c r="F75" s="30"/>
      <c r="G75" s="30"/>
      <c r="H75" s="30"/>
      <c r="I75" s="30"/>
      <c r="J75" s="30">
        <f t="shared" ref="J75:J101" si="3">K75+L75</f>
        <v>0</v>
      </c>
      <c r="K75" s="30"/>
      <c r="L75" s="30"/>
      <c r="M75" s="30"/>
    </row>
    <row r="76" spans="1:13" s="31" customFormat="1" ht="18.75" customHeight="1">
      <c r="A76" s="28">
        <v>68</v>
      </c>
      <c r="B76" s="32" t="s">
        <v>86</v>
      </c>
      <c r="C76" s="30">
        <f t="shared" si="2"/>
        <v>346890</v>
      </c>
      <c r="D76" s="30"/>
      <c r="E76" s="30">
        <v>346890</v>
      </c>
      <c r="F76" s="30"/>
      <c r="G76" s="30"/>
      <c r="H76" s="30"/>
      <c r="I76" s="30"/>
      <c r="J76" s="30">
        <f t="shared" si="3"/>
        <v>0</v>
      </c>
      <c r="K76" s="30"/>
      <c r="L76" s="30"/>
      <c r="M76" s="30"/>
    </row>
    <row r="77" spans="1:13" s="31" customFormat="1" ht="18.75" customHeight="1">
      <c r="A77" s="28">
        <v>69</v>
      </c>
      <c r="B77" s="33" t="s">
        <v>94</v>
      </c>
      <c r="C77" s="30">
        <f t="shared" si="2"/>
        <v>17524</v>
      </c>
      <c r="D77" s="30"/>
      <c r="E77" s="30">
        <v>17524</v>
      </c>
      <c r="F77" s="30"/>
      <c r="G77" s="30"/>
      <c r="H77" s="30"/>
      <c r="I77" s="30"/>
      <c r="J77" s="30">
        <f t="shared" si="3"/>
        <v>0</v>
      </c>
      <c r="K77" s="30"/>
      <c r="L77" s="30"/>
      <c r="M77" s="30"/>
    </row>
    <row r="78" spans="1:13" s="31" customFormat="1" ht="27.75" customHeight="1">
      <c r="A78" s="28">
        <v>70</v>
      </c>
      <c r="B78" s="34" t="s">
        <v>116</v>
      </c>
      <c r="C78" s="30">
        <f t="shared" si="2"/>
        <v>30000</v>
      </c>
      <c r="D78" s="30"/>
      <c r="E78" s="30">
        <v>30000</v>
      </c>
      <c r="F78" s="30"/>
      <c r="G78" s="30"/>
      <c r="H78" s="30"/>
      <c r="I78" s="30"/>
      <c r="J78" s="30">
        <f t="shared" si="3"/>
        <v>0</v>
      </c>
      <c r="K78" s="30"/>
      <c r="L78" s="30"/>
      <c r="M78" s="30"/>
    </row>
    <row r="79" spans="1:13" s="31" customFormat="1" ht="18.75" customHeight="1">
      <c r="A79" s="28">
        <v>71</v>
      </c>
      <c r="B79" s="34" t="s">
        <v>87</v>
      </c>
      <c r="C79" s="30">
        <f t="shared" si="2"/>
        <v>26000</v>
      </c>
      <c r="D79" s="30"/>
      <c r="E79" s="30">
        <v>26000</v>
      </c>
      <c r="F79" s="30"/>
      <c r="G79" s="30"/>
      <c r="H79" s="30"/>
      <c r="I79" s="30"/>
      <c r="J79" s="30">
        <f t="shared" si="3"/>
        <v>0</v>
      </c>
      <c r="K79" s="30"/>
      <c r="L79" s="30"/>
      <c r="M79" s="30"/>
    </row>
    <row r="80" spans="1:13" s="31" customFormat="1" ht="18.75" customHeight="1">
      <c r="A80" s="28">
        <v>72</v>
      </c>
      <c r="B80" s="34" t="s">
        <v>95</v>
      </c>
      <c r="C80" s="30">
        <f t="shared" si="2"/>
        <v>2120</v>
      </c>
      <c r="D80" s="30"/>
      <c r="E80" s="30">
        <v>2120</v>
      </c>
      <c r="F80" s="30"/>
      <c r="G80" s="30"/>
      <c r="H80" s="30"/>
      <c r="I80" s="30"/>
      <c r="J80" s="30">
        <f t="shared" si="3"/>
        <v>0</v>
      </c>
      <c r="K80" s="30"/>
      <c r="L80" s="30"/>
      <c r="M80" s="30"/>
    </row>
    <row r="81" spans="1:13" s="31" customFormat="1" ht="18.75" customHeight="1">
      <c r="A81" s="28">
        <v>73</v>
      </c>
      <c r="B81" s="34" t="s">
        <v>96</v>
      </c>
      <c r="C81" s="30">
        <f t="shared" si="2"/>
        <v>4356</v>
      </c>
      <c r="D81" s="30"/>
      <c r="E81" s="30">
        <v>4356</v>
      </c>
      <c r="F81" s="30"/>
      <c r="G81" s="30"/>
      <c r="H81" s="30"/>
      <c r="I81" s="30"/>
      <c r="J81" s="30">
        <f t="shared" si="3"/>
        <v>0</v>
      </c>
      <c r="K81" s="30"/>
      <c r="L81" s="30"/>
      <c r="M81" s="30"/>
    </row>
    <row r="82" spans="1:13" s="31" customFormat="1" ht="29.25" customHeight="1">
      <c r="A82" s="28">
        <v>74</v>
      </c>
      <c r="B82" s="34" t="s">
        <v>97</v>
      </c>
      <c r="C82" s="30">
        <f t="shared" si="2"/>
        <v>374900</v>
      </c>
      <c r="D82" s="30">
        <v>374900</v>
      </c>
      <c r="E82" s="30"/>
      <c r="F82" s="30"/>
      <c r="G82" s="30"/>
      <c r="H82" s="30"/>
      <c r="I82" s="30"/>
      <c r="J82" s="30">
        <f t="shared" si="3"/>
        <v>0</v>
      </c>
      <c r="K82" s="30"/>
      <c r="L82" s="30"/>
      <c r="M82" s="30"/>
    </row>
    <row r="83" spans="1:13" s="31" customFormat="1" ht="18.75" customHeight="1">
      <c r="A83" s="28">
        <v>75</v>
      </c>
      <c r="B83" s="34" t="s">
        <v>98</v>
      </c>
      <c r="C83" s="30">
        <f t="shared" si="2"/>
        <v>952017</v>
      </c>
      <c r="D83" s="30">
        <v>952017</v>
      </c>
      <c r="E83" s="30"/>
      <c r="F83" s="30"/>
      <c r="G83" s="30"/>
      <c r="H83" s="30"/>
      <c r="I83" s="30"/>
      <c r="J83" s="30">
        <f t="shared" si="3"/>
        <v>0</v>
      </c>
      <c r="K83" s="30"/>
      <c r="L83" s="30"/>
      <c r="M83" s="30"/>
    </row>
    <row r="84" spans="1:13" s="31" customFormat="1" ht="18.75" customHeight="1">
      <c r="A84" s="28">
        <v>76</v>
      </c>
      <c r="B84" s="34" t="s">
        <v>99</v>
      </c>
      <c r="C84" s="30">
        <f t="shared" si="2"/>
        <v>284207</v>
      </c>
      <c r="D84" s="30">
        <v>284207</v>
      </c>
      <c r="E84" s="30"/>
      <c r="F84" s="30"/>
      <c r="G84" s="30"/>
      <c r="H84" s="30"/>
      <c r="I84" s="30"/>
      <c r="J84" s="30">
        <f t="shared" si="3"/>
        <v>0</v>
      </c>
      <c r="K84" s="30"/>
      <c r="L84" s="30"/>
      <c r="M84" s="30"/>
    </row>
    <row r="85" spans="1:13" s="31" customFormat="1" ht="18.75" customHeight="1">
      <c r="A85" s="28">
        <v>77</v>
      </c>
      <c r="B85" s="34" t="s">
        <v>100</v>
      </c>
      <c r="C85" s="30">
        <f t="shared" si="2"/>
        <v>6142</v>
      </c>
      <c r="D85" s="30">
        <v>6142</v>
      </c>
      <c r="E85" s="30"/>
      <c r="F85" s="30"/>
      <c r="G85" s="30"/>
      <c r="H85" s="30"/>
      <c r="I85" s="30"/>
      <c r="J85" s="30">
        <f t="shared" si="3"/>
        <v>0</v>
      </c>
      <c r="K85" s="30"/>
      <c r="L85" s="30"/>
      <c r="M85" s="30"/>
    </row>
    <row r="86" spans="1:13" s="31" customFormat="1" ht="27.75" customHeight="1">
      <c r="A86" s="28">
        <v>78</v>
      </c>
      <c r="B86" s="34" t="s">
        <v>101</v>
      </c>
      <c r="C86" s="30">
        <f t="shared" si="2"/>
        <v>20000</v>
      </c>
      <c r="D86" s="30">
        <v>20000</v>
      </c>
      <c r="E86" s="30"/>
      <c r="F86" s="30"/>
      <c r="G86" s="30"/>
      <c r="H86" s="30"/>
      <c r="I86" s="30"/>
      <c r="J86" s="30">
        <f t="shared" si="3"/>
        <v>0</v>
      </c>
      <c r="K86" s="30"/>
      <c r="L86" s="30"/>
      <c r="M86" s="30"/>
    </row>
    <row r="87" spans="1:13" s="31" customFormat="1" ht="29.25" customHeight="1">
      <c r="A87" s="28">
        <v>79</v>
      </c>
      <c r="B87" s="34" t="s">
        <v>102</v>
      </c>
      <c r="C87" s="30">
        <f t="shared" si="2"/>
        <v>26800</v>
      </c>
      <c r="D87" s="30">
        <v>26800</v>
      </c>
      <c r="E87" s="30"/>
      <c r="F87" s="30"/>
      <c r="G87" s="30"/>
      <c r="H87" s="30"/>
      <c r="I87" s="30"/>
      <c r="J87" s="30">
        <f t="shared" si="3"/>
        <v>0</v>
      </c>
      <c r="K87" s="30"/>
      <c r="L87" s="30"/>
      <c r="M87" s="30"/>
    </row>
    <row r="88" spans="1:13" s="31" customFormat="1" ht="27" customHeight="1">
      <c r="A88" s="28">
        <v>80</v>
      </c>
      <c r="B88" s="34" t="s">
        <v>103</v>
      </c>
      <c r="C88" s="30">
        <f t="shared" si="2"/>
        <v>111455</v>
      </c>
      <c r="D88" s="30">
        <v>111455</v>
      </c>
      <c r="E88" s="30"/>
      <c r="F88" s="30"/>
      <c r="G88" s="30"/>
      <c r="H88" s="30"/>
      <c r="I88" s="30"/>
      <c r="J88" s="30">
        <f t="shared" si="3"/>
        <v>0</v>
      </c>
      <c r="K88" s="30"/>
      <c r="L88" s="30"/>
      <c r="M88" s="30"/>
    </row>
    <row r="89" spans="1:13" s="31" customFormat="1" ht="26.25" customHeight="1">
      <c r="A89" s="28">
        <v>81</v>
      </c>
      <c r="B89" s="34" t="s">
        <v>104</v>
      </c>
      <c r="C89" s="30">
        <f t="shared" si="2"/>
        <v>22000</v>
      </c>
      <c r="D89" s="30">
        <v>22000</v>
      </c>
      <c r="E89" s="30"/>
      <c r="F89" s="30"/>
      <c r="G89" s="30"/>
      <c r="H89" s="30"/>
      <c r="I89" s="30"/>
      <c r="J89" s="30">
        <f t="shared" si="3"/>
        <v>0</v>
      </c>
      <c r="K89" s="30"/>
      <c r="L89" s="30"/>
      <c r="M89" s="30"/>
    </row>
    <row r="90" spans="1:13" s="31" customFormat="1" ht="32.25" customHeight="1">
      <c r="A90" s="28">
        <v>82</v>
      </c>
      <c r="B90" s="34" t="s">
        <v>105</v>
      </c>
      <c r="C90" s="30">
        <f t="shared" si="2"/>
        <v>56100</v>
      </c>
      <c r="D90" s="30">
        <v>56100</v>
      </c>
      <c r="E90" s="30"/>
      <c r="F90" s="30"/>
      <c r="G90" s="30"/>
      <c r="H90" s="30"/>
      <c r="I90" s="30"/>
      <c r="J90" s="30">
        <f t="shared" si="3"/>
        <v>0</v>
      </c>
      <c r="K90" s="30"/>
      <c r="L90" s="30"/>
      <c r="M90" s="30"/>
    </row>
    <row r="91" spans="1:13" s="31" customFormat="1" ht="37.5" customHeight="1">
      <c r="A91" s="28">
        <v>83</v>
      </c>
      <c r="B91" s="34" t="s">
        <v>106</v>
      </c>
      <c r="C91" s="30">
        <f t="shared" si="2"/>
        <v>106500</v>
      </c>
      <c r="D91" s="30">
        <v>106500</v>
      </c>
      <c r="E91" s="30"/>
      <c r="F91" s="30"/>
      <c r="G91" s="30"/>
      <c r="H91" s="30"/>
      <c r="I91" s="30"/>
      <c r="J91" s="30">
        <f t="shared" si="3"/>
        <v>0</v>
      </c>
      <c r="K91" s="30"/>
      <c r="L91" s="30"/>
      <c r="M91" s="30"/>
    </row>
    <row r="92" spans="1:13" s="31" customFormat="1" ht="24.75" customHeight="1">
      <c r="A92" s="28">
        <v>84</v>
      </c>
      <c r="B92" s="34" t="s">
        <v>107</v>
      </c>
      <c r="C92" s="30">
        <f t="shared" si="2"/>
        <v>38500</v>
      </c>
      <c r="D92" s="30">
        <v>38500</v>
      </c>
      <c r="E92" s="30"/>
      <c r="F92" s="30"/>
      <c r="G92" s="30"/>
      <c r="H92" s="30"/>
      <c r="I92" s="30"/>
      <c r="J92" s="30">
        <f t="shared" si="3"/>
        <v>0</v>
      </c>
      <c r="K92" s="30"/>
      <c r="L92" s="30"/>
      <c r="M92" s="30"/>
    </row>
    <row r="93" spans="1:13" s="31" customFormat="1" ht="32.25" customHeight="1">
      <c r="A93" s="28">
        <v>85</v>
      </c>
      <c r="B93" s="34" t="s">
        <v>108</v>
      </c>
      <c r="C93" s="30">
        <f t="shared" si="2"/>
        <v>59565</v>
      </c>
      <c r="D93" s="30">
        <v>59565</v>
      </c>
      <c r="E93" s="30"/>
      <c r="F93" s="30"/>
      <c r="G93" s="30"/>
      <c r="H93" s="30"/>
      <c r="I93" s="30"/>
      <c r="J93" s="30">
        <f t="shared" si="3"/>
        <v>0</v>
      </c>
      <c r="K93" s="30"/>
      <c r="L93" s="30"/>
      <c r="M93" s="30"/>
    </row>
    <row r="94" spans="1:13" s="31" customFormat="1" ht="25.5" customHeight="1">
      <c r="A94" s="28">
        <v>86</v>
      </c>
      <c r="B94" s="34" t="s">
        <v>109</v>
      </c>
      <c r="C94" s="30">
        <f t="shared" si="2"/>
        <v>31000</v>
      </c>
      <c r="D94" s="30">
        <v>31000</v>
      </c>
      <c r="E94" s="30"/>
      <c r="F94" s="30"/>
      <c r="G94" s="30"/>
      <c r="H94" s="30"/>
      <c r="I94" s="30"/>
      <c r="J94" s="30">
        <f t="shared" si="3"/>
        <v>0</v>
      </c>
      <c r="K94" s="30"/>
      <c r="L94" s="30"/>
      <c r="M94" s="30"/>
    </row>
    <row r="95" spans="1:13" s="31" customFormat="1" ht="25.5" customHeight="1">
      <c r="A95" s="28">
        <v>87</v>
      </c>
      <c r="B95" s="34" t="s">
        <v>110</v>
      </c>
      <c r="C95" s="30">
        <f t="shared" si="2"/>
        <v>2000</v>
      </c>
      <c r="D95" s="30">
        <v>2000</v>
      </c>
      <c r="E95" s="30"/>
      <c r="F95" s="30"/>
      <c r="G95" s="30"/>
      <c r="H95" s="30"/>
      <c r="I95" s="30"/>
      <c r="J95" s="30">
        <f t="shared" si="3"/>
        <v>0</v>
      </c>
      <c r="K95" s="30"/>
      <c r="L95" s="30"/>
      <c r="M95" s="30"/>
    </row>
    <row r="96" spans="1:13" s="31" customFormat="1" ht="18.75" customHeight="1">
      <c r="A96" s="28">
        <v>88</v>
      </c>
      <c r="B96" s="34" t="s">
        <v>111</v>
      </c>
      <c r="C96" s="30">
        <f t="shared" si="2"/>
        <v>135000</v>
      </c>
      <c r="D96" s="30">
        <v>135000</v>
      </c>
      <c r="E96" s="30"/>
      <c r="F96" s="30"/>
      <c r="G96" s="30"/>
      <c r="H96" s="30"/>
      <c r="I96" s="30"/>
      <c r="J96" s="30">
        <f t="shared" si="3"/>
        <v>0</v>
      </c>
      <c r="K96" s="30"/>
      <c r="L96" s="30"/>
      <c r="M96" s="30"/>
    </row>
    <row r="97" spans="1:18" s="31" customFormat="1" ht="18.75" customHeight="1">
      <c r="A97" s="28">
        <v>89</v>
      </c>
      <c r="B97" s="34" t="s">
        <v>112</v>
      </c>
      <c r="C97" s="30">
        <f t="shared" si="2"/>
        <v>12000</v>
      </c>
      <c r="D97" s="30">
        <v>12000</v>
      </c>
      <c r="E97" s="30"/>
      <c r="F97" s="30"/>
      <c r="G97" s="30"/>
      <c r="H97" s="30"/>
      <c r="I97" s="30"/>
      <c r="J97" s="30">
        <f t="shared" si="3"/>
        <v>0</v>
      </c>
      <c r="K97" s="30"/>
      <c r="L97" s="30"/>
      <c r="M97" s="30"/>
    </row>
    <row r="98" spans="1:18" s="31" customFormat="1" ht="42.75" customHeight="1">
      <c r="A98" s="28">
        <v>90</v>
      </c>
      <c r="B98" s="34" t="s">
        <v>113</v>
      </c>
      <c r="C98" s="30">
        <f t="shared" si="2"/>
        <v>40000</v>
      </c>
      <c r="D98" s="30">
        <v>40000</v>
      </c>
      <c r="E98" s="30"/>
      <c r="F98" s="30"/>
      <c r="G98" s="30"/>
      <c r="H98" s="30"/>
      <c r="I98" s="30"/>
      <c r="J98" s="30">
        <f t="shared" si="3"/>
        <v>0</v>
      </c>
      <c r="K98" s="30"/>
      <c r="L98" s="30"/>
      <c r="M98" s="30"/>
    </row>
    <row r="99" spans="1:18" s="31" customFormat="1" ht="39" customHeight="1">
      <c r="A99" s="28">
        <v>91</v>
      </c>
      <c r="B99" s="34" t="s">
        <v>114</v>
      </c>
      <c r="C99" s="30">
        <f t="shared" si="2"/>
        <v>201630</v>
      </c>
      <c r="D99" s="30">
        <v>201630</v>
      </c>
      <c r="E99" s="30"/>
      <c r="F99" s="30"/>
      <c r="G99" s="30"/>
      <c r="H99" s="30"/>
      <c r="I99" s="30"/>
      <c r="J99" s="30">
        <f t="shared" si="3"/>
        <v>0</v>
      </c>
      <c r="K99" s="30"/>
      <c r="L99" s="30"/>
      <c r="M99" s="30"/>
    </row>
    <row r="100" spans="1:18" s="31" customFormat="1" ht="57.75" customHeight="1">
      <c r="A100" s="28">
        <v>92</v>
      </c>
      <c r="B100" s="34" t="s">
        <v>115</v>
      </c>
      <c r="C100" s="30">
        <f t="shared" si="2"/>
        <v>570</v>
      </c>
      <c r="D100" s="30">
        <v>570</v>
      </c>
      <c r="E100" s="30"/>
      <c r="F100" s="30"/>
      <c r="G100" s="30"/>
      <c r="H100" s="30"/>
      <c r="I100" s="30"/>
      <c r="J100" s="30">
        <f t="shared" si="3"/>
        <v>0</v>
      </c>
      <c r="K100" s="30"/>
      <c r="L100" s="30"/>
      <c r="M100" s="30"/>
    </row>
    <row r="101" spans="1:18" s="31" customFormat="1" ht="18.75" customHeight="1">
      <c r="A101" s="28">
        <v>93</v>
      </c>
      <c r="B101" s="34" t="s">
        <v>117</v>
      </c>
      <c r="C101" s="30">
        <f t="shared" si="2"/>
        <v>848048</v>
      </c>
      <c r="D101" s="30">
        <f>1215089-367041</f>
        <v>848048</v>
      </c>
      <c r="E101" s="30"/>
      <c r="F101" s="30"/>
      <c r="G101" s="30"/>
      <c r="H101" s="30"/>
      <c r="I101" s="30"/>
      <c r="J101" s="30">
        <f t="shared" si="3"/>
        <v>0</v>
      </c>
      <c r="K101" s="30"/>
      <c r="L101" s="30"/>
      <c r="M101" s="30"/>
    </row>
    <row r="102" spans="1:18" s="31" customFormat="1" ht="32.25" customHeight="1">
      <c r="A102" s="28">
        <v>94</v>
      </c>
      <c r="B102" s="34" t="s">
        <v>118</v>
      </c>
      <c r="C102" s="30">
        <f>J102</f>
        <v>638262</v>
      </c>
      <c r="D102" s="30"/>
      <c r="E102" s="30"/>
      <c r="F102" s="30"/>
      <c r="G102" s="30"/>
      <c r="H102" s="30"/>
      <c r="I102" s="30"/>
      <c r="J102" s="30">
        <f>K102+L102</f>
        <v>638262</v>
      </c>
      <c r="K102" s="30">
        <v>367041</v>
      </c>
      <c r="L102" s="30">
        <f>L7-24961</f>
        <v>271221</v>
      </c>
      <c r="M102" s="30"/>
    </row>
    <row r="103" spans="1:18" s="31" customFormat="1" ht="40.9" customHeight="1">
      <c r="A103" s="35" t="s">
        <v>4</v>
      </c>
      <c r="B103" s="24" t="s">
        <v>14</v>
      </c>
      <c r="C103" s="24"/>
      <c r="D103" s="24"/>
      <c r="E103" s="24"/>
      <c r="F103" s="24">
        <v>10869</v>
      </c>
      <c r="G103" s="24"/>
      <c r="H103" s="24"/>
      <c r="I103" s="24"/>
      <c r="J103" s="24"/>
      <c r="K103" s="24"/>
      <c r="L103" s="24"/>
      <c r="M103" s="30"/>
    </row>
    <row r="104" spans="1:18" s="31" customFormat="1" ht="28.9" customHeight="1">
      <c r="A104" s="35" t="s">
        <v>5</v>
      </c>
      <c r="B104" s="24" t="s">
        <v>15</v>
      </c>
      <c r="C104" s="25">
        <v>1180</v>
      </c>
      <c r="D104" s="25"/>
      <c r="E104" s="25"/>
      <c r="F104" s="25"/>
      <c r="G104" s="25">
        <v>1180</v>
      </c>
      <c r="H104" s="25"/>
      <c r="I104" s="25"/>
      <c r="J104" s="25"/>
      <c r="K104" s="25"/>
      <c r="L104" s="25"/>
      <c r="M104" s="30"/>
    </row>
    <row r="105" spans="1:18" ht="18.75" customHeight="1">
      <c r="A105" s="35" t="s">
        <v>6</v>
      </c>
      <c r="B105" s="24" t="s">
        <v>16</v>
      </c>
      <c r="C105" s="25">
        <v>131062</v>
      </c>
      <c r="D105" s="25"/>
      <c r="E105" s="25"/>
      <c r="F105" s="25"/>
      <c r="G105" s="25"/>
      <c r="H105" s="25">
        <v>131062</v>
      </c>
      <c r="I105" s="25"/>
      <c r="J105" s="25"/>
      <c r="K105" s="25"/>
      <c r="L105" s="25"/>
      <c r="M105" s="36"/>
    </row>
    <row r="106" spans="1:18" s="38" customFormat="1" ht="31.15" customHeight="1">
      <c r="A106" s="35" t="s">
        <v>7</v>
      </c>
      <c r="B106" s="24" t="s">
        <v>17</v>
      </c>
      <c r="C106" s="25">
        <v>210000</v>
      </c>
      <c r="D106" s="25"/>
      <c r="E106" s="25"/>
      <c r="F106" s="25"/>
      <c r="G106" s="25"/>
      <c r="H106" s="25"/>
      <c r="I106" s="25">
        <v>210000</v>
      </c>
      <c r="J106" s="25"/>
      <c r="K106" s="25"/>
      <c r="L106" s="25"/>
      <c r="M106" s="37"/>
    </row>
    <row r="107" spans="1:18" ht="31.9" customHeight="1">
      <c r="A107" s="35" t="s">
        <v>8</v>
      </c>
      <c r="B107" s="24" t="s">
        <v>24</v>
      </c>
      <c r="C107" s="25">
        <v>1007</v>
      </c>
      <c r="D107" s="25"/>
      <c r="E107" s="25"/>
      <c r="F107" s="25"/>
      <c r="G107" s="25"/>
      <c r="H107" s="25"/>
      <c r="I107" s="25"/>
      <c r="J107" s="25"/>
      <c r="K107" s="25"/>
      <c r="L107" s="25"/>
      <c r="M107" s="36"/>
    </row>
    <row r="108" spans="1:18" ht="34.9" customHeight="1">
      <c r="A108" s="39" t="s">
        <v>25</v>
      </c>
      <c r="B108" s="40" t="s">
        <v>19</v>
      </c>
      <c r="C108" s="41"/>
      <c r="D108" s="41"/>
      <c r="E108" s="41"/>
      <c r="F108" s="41"/>
      <c r="G108" s="41"/>
      <c r="H108" s="41"/>
      <c r="I108" s="41"/>
      <c r="J108" s="41"/>
      <c r="K108" s="41"/>
      <c r="L108" s="41"/>
      <c r="M108" s="42"/>
    </row>
    <row r="109" spans="1:18" ht="22.5" customHeight="1">
      <c r="A109" s="11"/>
      <c r="B109" s="11"/>
      <c r="C109" s="11"/>
      <c r="D109" s="11"/>
      <c r="E109" s="11"/>
      <c r="F109" s="11"/>
      <c r="G109" s="11"/>
      <c r="H109" s="11"/>
      <c r="I109" s="11"/>
      <c r="J109" s="11"/>
      <c r="K109" s="11"/>
      <c r="L109" s="11"/>
      <c r="M109" s="11"/>
      <c r="N109" s="11"/>
      <c r="O109" s="11"/>
      <c r="P109" s="11"/>
      <c r="Q109" s="11"/>
      <c r="R109" s="11"/>
    </row>
    <row r="110" spans="1:18" ht="18.75">
      <c r="A110" s="11"/>
      <c r="B110" s="11"/>
      <c r="C110" s="11"/>
      <c r="D110" s="11"/>
      <c r="E110" s="11"/>
      <c r="F110" s="11"/>
      <c r="G110" s="11"/>
      <c r="H110" s="11"/>
      <c r="I110" s="11"/>
      <c r="J110" s="11"/>
      <c r="K110" s="11"/>
      <c r="L110" s="11"/>
      <c r="M110" s="11"/>
      <c r="N110" s="11"/>
      <c r="O110" s="11"/>
      <c r="P110" s="11"/>
      <c r="Q110" s="11"/>
      <c r="R110" s="11"/>
    </row>
    <row r="111" spans="1:18" ht="18.75">
      <c r="A111" s="11"/>
      <c r="B111" s="11"/>
      <c r="C111" s="11"/>
      <c r="D111" s="11"/>
      <c r="E111" s="11"/>
      <c r="F111" s="11"/>
      <c r="G111" s="11"/>
      <c r="H111" s="11"/>
      <c r="I111" s="11"/>
      <c r="J111" s="11"/>
      <c r="K111" s="11"/>
      <c r="L111" s="11"/>
      <c r="M111" s="11"/>
      <c r="N111" s="11"/>
      <c r="O111" s="11"/>
      <c r="P111" s="11"/>
      <c r="Q111" s="11"/>
      <c r="R111" s="11"/>
    </row>
    <row r="112" spans="1:18" ht="18.75">
      <c r="A112" s="11"/>
      <c r="B112" s="11"/>
      <c r="C112" s="11"/>
      <c r="D112" s="11"/>
      <c r="E112" s="11"/>
      <c r="F112" s="11"/>
      <c r="G112" s="11"/>
      <c r="H112" s="11"/>
      <c r="I112" s="11"/>
      <c r="J112" s="11"/>
      <c r="K112" s="11"/>
      <c r="L112" s="11"/>
      <c r="M112" s="11"/>
      <c r="N112" s="11"/>
      <c r="O112" s="11"/>
      <c r="P112" s="11"/>
      <c r="Q112" s="11"/>
      <c r="R112" s="11"/>
    </row>
    <row r="113" spans="1:18" ht="18.75">
      <c r="A113" s="11"/>
      <c r="B113" s="11"/>
      <c r="C113" s="11"/>
      <c r="D113" s="11"/>
      <c r="E113" s="11"/>
      <c r="F113" s="11"/>
      <c r="G113" s="11"/>
      <c r="H113" s="11"/>
      <c r="I113" s="11"/>
      <c r="J113" s="11"/>
      <c r="K113" s="11"/>
      <c r="L113" s="11"/>
      <c r="M113" s="11"/>
      <c r="N113" s="11"/>
      <c r="O113" s="11"/>
      <c r="P113" s="11"/>
      <c r="Q113" s="11"/>
      <c r="R113" s="11"/>
    </row>
  </sheetData>
  <mergeCells count="15">
    <mergeCell ref="A2:M2"/>
    <mergeCell ref="A3:M3"/>
    <mergeCell ref="E4:F4"/>
    <mergeCell ref="J4:K4"/>
    <mergeCell ref="A5:A6"/>
    <mergeCell ref="G5:G6"/>
    <mergeCell ref="H5:H6"/>
    <mergeCell ref="I5:I6"/>
    <mergeCell ref="J5:L5"/>
    <mergeCell ref="M5:M6"/>
    <mergeCell ref="B5:B6"/>
    <mergeCell ref="C5:C6"/>
    <mergeCell ref="D5:D6"/>
    <mergeCell ref="E5:E6"/>
    <mergeCell ref="F5:F6"/>
  </mergeCells>
  <pageMargins left="0.2" right="0.7" top="0.75" bottom="0.75" header="0.3" footer="0.3"/>
  <pageSetup paperSize="9" scale="7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D143F2-7483-4F4B-9969-D47970F11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3C29380-E9AE-46DA-9E55-5101770D4F8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95340E95-525B-4139-B328-6ABD943438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2023-01-15T09:30:41Z</cp:lastPrinted>
  <dcterms:created xsi:type="dcterms:W3CDTF">2018-08-22T07:49:45Z</dcterms:created>
  <dcterms:modified xsi:type="dcterms:W3CDTF">2023-01-15T09:51:04Z</dcterms:modified>
</cp:coreProperties>
</file>