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ÀI LIỆU QLNS NGA\NĂM 2022\cong khai NSNN\cong khai du toan trinh HDND\da xong\"/>
    </mc:Choice>
  </mc:AlternateContent>
  <bookViews>
    <workbookView minimized="1" xWindow="0" yWindow="0" windowWidth="20490" windowHeight="7455"/>
  </bookViews>
  <sheets>
    <sheet name="Sheet1" sheetId="1" r:id="rId1"/>
  </sheets>
  <definedNames>
    <definedName name="_xlnm.Print_Titles" localSheetId="0">Sheet1!$5:$7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D8" i="1"/>
  <c r="K82" i="1"/>
  <c r="G82" i="1"/>
  <c r="F82" i="1"/>
  <c r="D82" i="1"/>
  <c r="C8" i="1"/>
  <c r="O19" i="1" l="1"/>
  <c r="F17" i="1"/>
  <c r="F78" i="1" l="1"/>
  <c r="N74" i="1"/>
  <c r="K73" i="1"/>
  <c r="D75" i="1"/>
  <c r="C10" i="1" l="1"/>
  <c r="C11" i="1"/>
  <c r="C12" i="1"/>
  <c r="C13" i="1"/>
  <c r="C14" i="1"/>
  <c r="C15" i="1"/>
  <c r="C16" i="1"/>
  <c r="C18" i="1"/>
  <c r="C19" i="1"/>
  <c r="C21" i="1"/>
  <c r="C22" i="1"/>
  <c r="C24" i="1"/>
  <c r="C25" i="1"/>
  <c r="C26" i="1"/>
  <c r="C28" i="1"/>
  <c r="C29" i="1"/>
  <c r="C30" i="1"/>
  <c r="C31" i="1"/>
  <c r="C32" i="1"/>
  <c r="C33" i="1"/>
  <c r="C34" i="1"/>
  <c r="C35" i="1"/>
  <c r="C36" i="1"/>
  <c r="C37" i="1"/>
  <c r="C38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7" i="1"/>
  <c r="C58" i="1"/>
  <c r="C59" i="1"/>
  <c r="C60" i="1"/>
  <c r="C61" i="1"/>
  <c r="C62" i="1"/>
  <c r="C63" i="1"/>
  <c r="C64" i="1"/>
  <c r="C65" i="1"/>
  <c r="C66" i="1"/>
  <c r="C67" i="1"/>
  <c r="C68" i="1"/>
  <c r="C77" i="1"/>
  <c r="C80" i="1"/>
  <c r="C81" i="1"/>
  <c r="C9" i="1"/>
  <c r="M28" i="1"/>
  <c r="K27" i="1"/>
  <c r="C27" i="1" s="1"/>
  <c r="K23" i="1"/>
  <c r="E20" i="1"/>
  <c r="C20" i="1" s="1"/>
  <c r="N39" i="1"/>
  <c r="C39" i="1" s="1"/>
  <c r="K56" i="1"/>
  <c r="C56" i="1" s="1"/>
  <c r="L27" i="1" l="1"/>
  <c r="C23" i="1"/>
  <c r="F76" i="1"/>
  <c r="C76" i="1" s="1"/>
  <c r="C17" i="1" l="1"/>
</calcChain>
</file>

<file path=xl/sharedStrings.xml><?xml version="1.0" encoding="utf-8"?>
<sst xmlns="http://schemas.openxmlformats.org/spreadsheetml/2006/main" count="98" uniqueCount="97">
  <si>
    <t>(Dự toán trình Hội đồng nhân dân)</t>
  </si>
  <si>
    <t>Đơn vị: Triệu đồng</t>
  </si>
  <si>
    <t>STT</t>
  </si>
  <si>
    <t>TÊN ĐƠN VỊ</t>
  </si>
  <si>
    <t>TỔNG SỐ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</si>
  <si>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</si>
  <si>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</si>
  <si>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</si>
  <si>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</si>
  <si>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</si>
  <si>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</si>
  <si>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</si>
  <si>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</si>
  <si>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</si>
  <si>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TRONG ĐÓ</t>
  </si>
  <si>
    <t>CHI HOẠT ĐỘNG CỦA CƠ QUAN QUẢN LÝ NHÀ NƯỚC, ĐẢNG, ĐOÀN THỂ</t>
  </si>
  <si>
    <t>CHI BẢO ĐẢM XÃ HỘI</t>
  </si>
  <si>
    <t>CHI GIAO THÔNG</t>
  </si>
  <si>
    <t>CHI NÔNG NGHIỆP, LÂM NGHIỆP, THỦY LỢI, THỦY SẢN</t>
  </si>
  <si>
    <t>Biểu số 40/CK-NSNN</t>
  </si>
  <si>
    <t>Văn phòng UBND tỉnh</t>
  </si>
  <si>
    <t>Văn phòng HĐND tỉnh</t>
  </si>
  <si>
    <t>Sở Tài chính</t>
  </si>
  <si>
    <t>Sở Giáo dục Đào tạo</t>
  </si>
  <si>
    <t>Sở Văn hóa Thể thao</t>
  </si>
  <si>
    <t>Sở Du lịch</t>
  </si>
  <si>
    <t>Nhà xuất bản Thuận Hóa</t>
  </si>
  <si>
    <t>Sở Y tế</t>
  </si>
  <si>
    <t>Ban Bảo vệ sức khỏe cán bộ</t>
  </si>
  <si>
    <t>Sở Lao động Thương binh Xã hội</t>
  </si>
  <si>
    <t xml:space="preserve">Sở Khoa học và Công nghệ </t>
  </si>
  <si>
    <t>Sở Tư pháp</t>
  </si>
  <si>
    <t>Thanh tra tỉnh</t>
  </si>
  <si>
    <t>Sở Kế họach và Đầu tư</t>
  </si>
  <si>
    <t>Sở Nội vụ</t>
  </si>
  <si>
    <t>Sở Công thương</t>
  </si>
  <si>
    <t>Sở Xây dựng</t>
  </si>
  <si>
    <t>Sở Giao thông vận tải</t>
  </si>
  <si>
    <t>Sở Nông nghiệp và Phát triển nông thôn</t>
  </si>
  <si>
    <t>Sở Tài nguyên và Môi trường</t>
  </si>
  <si>
    <t>Sở Ngoại vụ</t>
  </si>
  <si>
    <t>Sở Thông tin và Truyền thông</t>
  </si>
  <si>
    <t>Ban Dân tộc</t>
  </si>
  <si>
    <t>Đoàn thanh niên Cộng sản Hồ Chí Minh tỉnh</t>
  </si>
  <si>
    <t>Hội nông dân</t>
  </si>
  <si>
    <t>Uỷ ban Mặt trận Tổ quốc Việt Nam tỉnh</t>
  </si>
  <si>
    <t>Hội liên hiệp Phụ nữ tỉnh</t>
  </si>
  <si>
    <t>Hội cựu chiến binh</t>
  </si>
  <si>
    <t>Hội nhà báo</t>
  </si>
  <si>
    <t>Liên hiệp các hội văn học nghệ thuật</t>
  </si>
  <si>
    <t>Hội chữ thập đỏ</t>
  </si>
  <si>
    <t>Hội đông y</t>
  </si>
  <si>
    <t>Hội người mù</t>
  </si>
  <si>
    <t>Liên minh hợp tác xã</t>
  </si>
  <si>
    <t>Đài phát thanh truyền hình</t>
  </si>
  <si>
    <t>Ban đại diện Hội người cao tuổi</t>
  </si>
  <si>
    <t>Liên hiệp các hội khoa học kỹ thuật</t>
  </si>
  <si>
    <t>Tạp chí Sông Hương</t>
  </si>
  <si>
    <t>Hội bảo trợ người khuyết tật và trẻ mồ côi</t>
  </si>
  <si>
    <t>Hội bảo trợ bệnh nhân nghèo</t>
  </si>
  <si>
    <t>Liên hiệp các tổ chức hữu nghị</t>
  </si>
  <si>
    <t>Hội Luật gia tỉnh</t>
  </si>
  <si>
    <t>Hội người tù yêu nước</t>
  </si>
  <si>
    <t>Hội khuyến học</t>
  </si>
  <si>
    <t>Câu lạc bộ Phú Xuân</t>
  </si>
  <si>
    <t>Ban Chỉ huy phòng chống thiên tai và tìm kiếm cứu nạn tỉnh</t>
  </si>
  <si>
    <t>Ban quản lý khu kinh tế, công nghiệp</t>
  </si>
  <si>
    <t>Văn phòng Điều phối Chương trình Nông thôn mới</t>
  </si>
  <si>
    <t>Văn phòng Ban an toàn giao thông</t>
  </si>
  <si>
    <t>Hội nạn nhân chất độc màu da cam</t>
  </si>
  <si>
    <t>Trung tâm Festival Huế</t>
  </si>
  <si>
    <t>Trường cao đẳng y tế</t>
  </si>
  <si>
    <t>Trường cao đẳng nghề Thừa Thiên Huế</t>
  </si>
  <si>
    <t>Trường cao đẳng sư phạm</t>
  </si>
  <si>
    <t>Trường Chính trị Nguyễn Chí Thanh</t>
  </si>
  <si>
    <t>Hội cựu thanh niên xung phong</t>
  </si>
  <si>
    <t>Hội Khoa học lịch sử</t>
  </si>
  <si>
    <t>Hội bảo vệ quyền trẻ em</t>
  </si>
  <si>
    <t>Liên đoàn lao động tỉnh</t>
  </si>
  <si>
    <t>Cục thi hành án dân sự tỉnh</t>
  </si>
  <si>
    <t>Viện kiểm sát nhân dân</t>
  </si>
  <si>
    <t>Chi sự nghiệp phát triển nông thôn mới</t>
  </si>
  <si>
    <t>Kinh phí triển khai ISO theo kế hoạch của UBND tỉnh</t>
  </si>
  <si>
    <t>Đào tạo thạc sĩ, tiến sỹ theo chính sách của Tỉnh</t>
  </si>
  <si>
    <t>Quỹ khám chữa bệnh người nghèo, cận nghèo và trẻ em duới 6 tuổi</t>
  </si>
  <si>
    <t>Quỹ phát triển khoa học công nghệ</t>
  </si>
  <si>
    <t>Chi quy hoạch</t>
  </si>
  <si>
    <t>Trung tâm hoạt đông thanh thiếu nhi</t>
  </si>
  <si>
    <t>Viện nghiên cứu và phát triển tỉnh</t>
  </si>
  <si>
    <t>Tỉnh ủy</t>
  </si>
  <si>
    <t>Ban Quản lý dự án đầu tư xây dựng và phát triển đô thị</t>
  </si>
  <si>
    <t>Kinh phí phòng chống dịch và các nhiệm vụ Y tế</t>
  </si>
  <si>
    <t>Ngân hàng Chính sách xã hội</t>
  </si>
  <si>
    <t>UBND TỈNH THỪA THIÊN HUẾ</t>
  </si>
  <si>
    <t>DỰ TOÁN CHI THƯỜNG XUYÊN CỦA NGÂN SÁCH CẤP TỈNH CHO TỪNG CƠ QUAN, TỔ CHỨC THEO LĨNH VỰC NĂM 2023</t>
  </si>
  <si>
    <t>Chi chương trình mục tiêu quốc gia</t>
  </si>
  <si>
    <r>
      <rPr>
        <b/>
        <sz val="10"/>
        <rFont val="Times New Roman"/>
        <family val="1"/>
      </rPr>
      <t>Ghi chú:</t>
    </r>
    <r>
      <rPr>
        <sz val="10"/>
        <rFont val="Times New Roman"/>
        <family val="1"/>
      </rPr>
      <t xml:space="preserve"> Chi thường xuyên gồm chi từ chương trình mục tiêu quốc gia và mục tiêu sự nghiệp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</si>
</sst>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##,###,###"/>
    <numFmt numFmtId="166" formatCode="#,###;\-#,###;&quot;&quot;;_(@_)"/>
  </numFmts>
  <fonts count="19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  <font>
      <u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8" fillId="0" borderId="0"/>
    <xf numFmtId="0" fontId="9" fillId="0" borderId="0"/>
    <xf numFmtId="0" fontId="2" fillId="0" borderId="0"/>
    <xf numFmtId="0" fontId="15" fillId="0" borderId="0"/>
    <xf numFmtId="0" fontId="8" fillId="0" borderId="0"/>
    <xf numFmtId="0" fontId="11" fillId="0" borderId="0"/>
    <xf numFmtId="0" fontId="1" fillId="0" borderId="0"/>
    <xf numFmtId="0" fontId="16" fillId="0" borderId="0"/>
  </cellStyleXfs>
  <cellXfs count="45">
    <xf numFmtId="0" fontId="0" fillId="0" borderId="0" xfId="0"/>
    <xf numFmtId="0" fontId="5" fillId="0" borderId="0" xfId="0" applyFont="1" applyFill="1" applyAlignment="1"/>
    <xf numFmtId="0" fontId="4" fillId="0" borderId="0" xfId="0" applyFont="1" applyFill="1"/>
    <xf numFmtId="0" fontId="6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165" fontId="7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2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right" vertical="center"/>
    </xf>
    <xf numFmtId="165" fontId="13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7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3" fontId="4" fillId="0" borderId="2" xfId="11" applyNumberFormat="1" applyFont="1" applyFill="1" applyBorder="1" applyAlignment="1">
      <alignment wrapText="1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/>
    <xf numFmtId="165" fontId="7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65" fontId="7" fillId="0" borderId="5" xfId="0" applyNumberFormat="1" applyFont="1" applyFill="1" applyBorder="1" applyAlignment="1" applyProtection="1">
      <alignment horizontal="center" vertical="center" wrapText="1"/>
    </xf>
    <xf numFmtId="165" fontId="7" fillId="0" borderId="6" xfId="0" applyNumberFormat="1" applyFont="1" applyFill="1" applyBorder="1" applyAlignment="1" applyProtection="1">
      <alignment horizontal="center" vertical="center" wrapText="1"/>
    </xf>
    <xf numFmtId="165" fontId="7" fillId="0" borderId="3" xfId="0" applyNumberFormat="1" applyFont="1" applyFill="1" applyBorder="1" applyAlignment="1" applyProtection="1">
      <alignment horizontal="center" vertical="center" wrapText="1"/>
    </xf>
    <xf numFmtId="165" fontId="7" fillId="0" borderId="7" xfId="0" applyNumberFormat="1" applyFont="1" applyFill="1" applyBorder="1" applyAlignment="1" applyProtection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165" fontId="7" fillId="0" borderId="4" xfId="0" applyNumberFormat="1" applyFont="1" applyFill="1" applyBorder="1" applyAlignment="1" applyProtection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2" xfId="11" applyNumberFormat="1" applyFont="1" applyFill="1" applyBorder="1" applyAlignment="1">
      <alignment vertical="center" wrapText="1"/>
    </xf>
    <xf numFmtId="0" fontId="4" fillId="0" borderId="4" xfId="0" applyFont="1" applyFill="1" applyBorder="1"/>
    <xf numFmtId="3" fontId="4" fillId="0" borderId="2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12" fillId="0" borderId="0" xfId="0" applyFont="1" applyFill="1"/>
    <xf numFmtId="3" fontId="5" fillId="0" borderId="4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</cellXfs>
  <cellStyles count="12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_bao cao ket qua phan bo NS 2010_cong khaisua_guibo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>
      <pane xSplit="2" ySplit="7" topLeftCell="E80" activePane="bottomRight" state="frozen"/>
      <selection pane="topRight" activeCell="C1" sqref="C1"/>
      <selection pane="bottomLeft" activeCell="A8" sqref="A8"/>
      <selection pane="bottomRight" activeCell="F80" sqref="F80"/>
    </sheetView>
  </sheetViews>
  <sheetFormatPr defaultColWidth="11.7109375" defaultRowHeight="15.75"/>
  <cols>
    <col min="1" max="1" width="6.85546875" style="15" customWidth="1"/>
    <col min="2" max="2" width="39" style="2" customWidth="1"/>
    <col min="3" max="3" width="11.140625" style="15" customWidth="1"/>
    <col min="4" max="15" width="11.140625" style="2" customWidth="1"/>
    <col min="16" max="16384" width="11.7109375" style="2"/>
  </cols>
  <sheetData>
    <row r="1" spans="1:15" s="7" customFormat="1" ht="27.75" customHeight="1">
      <c r="A1" s="1" t="s">
        <v>93</v>
      </c>
      <c r="B1" s="4"/>
      <c r="C1" s="13"/>
      <c r="D1" s="8"/>
      <c r="E1" s="8"/>
      <c r="F1" s="8"/>
      <c r="H1" s="9"/>
      <c r="O1" s="10" t="s">
        <v>19</v>
      </c>
    </row>
    <row r="2" spans="1:15" ht="35.25" customHeight="1">
      <c r="A2" s="26" t="s">
        <v>94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28.9" customHeight="1">
      <c r="A4" s="14"/>
      <c r="B4" s="3"/>
      <c r="C4" s="14"/>
      <c r="D4" s="3"/>
      <c r="E4" s="3"/>
      <c r="F4" s="12"/>
      <c r="G4" s="3"/>
      <c r="H4" s="3"/>
      <c r="I4" s="3"/>
      <c r="O4" s="11" t="s">
        <v>1</v>
      </c>
    </row>
    <row r="5" spans="1:15" s="19" customFormat="1" ht="21.6" customHeight="1">
      <c r="A5" s="28" t="s">
        <v>2</v>
      </c>
      <c r="B5" s="28" t="s">
        <v>3</v>
      </c>
      <c r="C5" s="28" t="s">
        <v>4</v>
      </c>
      <c r="D5" s="31" t="s">
        <v>5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s="19" customFormat="1" ht="27.75" customHeight="1">
      <c r="A6" s="29"/>
      <c r="B6" s="29"/>
      <c r="C6" s="29"/>
      <c r="D6" s="33" t="s">
        <v>6</v>
      </c>
      <c r="E6" s="33" t="s">
        <v>7</v>
      </c>
      <c r="F6" s="33" t="s">
        <v>8</v>
      </c>
      <c r="G6" s="24" t="s">
        <v>9</v>
      </c>
      <c r="H6" s="22" t="s">
        <v>10</v>
      </c>
      <c r="I6" s="24" t="s">
        <v>11</v>
      </c>
      <c r="J6" s="24" t="s">
        <v>12</v>
      </c>
      <c r="K6" s="24" t="s">
        <v>13</v>
      </c>
      <c r="L6" s="32" t="s">
        <v>14</v>
      </c>
      <c r="M6" s="32"/>
      <c r="N6" s="24" t="s">
        <v>15</v>
      </c>
      <c r="O6" s="22" t="s">
        <v>16</v>
      </c>
    </row>
    <row r="7" spans="1:15" s="5" customFormat="1" ht="90" customHeight="1">
      <c r="A7" s="30"/>
      <c r="B7" s="30"/>
      <c r="C7" s="30"/>
      <c r="D7" s="34"/>
      <c r="E7" s="34"/>
      <c r="F7" s="34"/>
      <c r="G7" s="25"/>
      <c r="H7" s="23"/>
      <c r="I7" s="25"/>
      <c r="J7" s="25"/>
      <c r="K7" s="25"/>
      <c r="L7" s="20" t="s">
        <v>17</v>
      </c>
      <c r="M7" s="20" t="s">
        <v>18</v>
      </c>
      <c r="N7" s="25"/>
      <c r="O7" s="23"/>
    </row>
    <row r="8" spans="1:15" s="21" customFormat="1" ht="28.9" customHeight="1">
      <c r="A8" s="18"/>
      <c r="B8" s="16" t="s">
        <v>4</v>
      </c>
      <c r="C8" s="16">
        <f>2732987+296182</f>
        <v>3029169</v>
      </c>
      <c r="D8" s="16">
        <f>SUM(D9:D82)</f>
        <v>743652</v>
      </c>
      <c r="E8" s="16">
        <f t="shared" ref="E8:O8" si="0">SUM(E9:E82)</f>
        <v>44153</v>
      </c>
      <c r="F8" s="16">
        <f t="shared" si="0"/>
        <v>696436</v>
      </c>
      <c r="G8" s="16">
        <f t="shared" si="0"/>
        <v>112598</v>
      </c>
      <c r="H8" s="16">
        <f t="shared" si="0"/>
        <v>17609</v>
      </c>
      <c r="I8" s="16">
        <f t="shared" si="0"/>
        <v>34313</v>
      </c>
      <c r="J8" s="16">
        <f t="shared" si="0"/>
        <v>9200</v>
      </c>
      <c r="K8" s="16">
        <f t="shared" si="0"/>
        <v>574555</v>
      </c>
      <c r="L8" s="16">
        <f t="shared" si="0"/>
        <v>56848</v>
      </c>
      <c r="M8" s="16">
        <f t="shared" si="0"/>
        <v>121468</v>
      </c>
      <c r="N8" s="16">
        <f t="shared" si="0"/>
        <v>438452</v>
      </c>
      <c r="O8" s="16">
        <f t="shared" si="0"/>
        <v>98302</v>
      </c>
    </row>
    <row r="9" spans="1:15" s="6" customFormat="1" ht="28.9" customHeight="1">
      <c r="A9" s="40">
        <v>1</v>
      </c>
      <c r="B9" s="17" t="s">
        <v>20</v>
      </c>
      <c r="C9" s="35">
        <f>SUM(D9:K9,N9:O9)</f>
        <v>43281</v>
      </c>
      <c r="D9" s="36"/>
      <c r="E9" s="36"/>
      <c r="F9" s="36"/>
      <c r="G9" s="36"/>
      <c r="H9" s="37"/>
      <c r="I9" s="37"/>
      <c r="J9" s="37"/>
      <c r="K9" s="37">
        <v>3750</v>
      </c>
      <c r="L9" s="37"/>
      <c r="M9" s="37"/>
      <c r="N9" s="37">
        <v>39531</v>
      </c>
      <c r="O9" s="37"/>
    </row>
    <row r="10" spans="1:15" s="6" customFormat="1" ht="28.9" customHeight="1">
      <c r="A10" s="40">
        <v>2</v>
      </c>
      <c r="B10" s="17" t="s">
        <v>21</v>
      </c>
      <c r="C10" s="35">
        <f t="shared" ref="C10:C63" si="1">SUM(D10:K10,N10:O10)</f>
        <v>25335</v>
      </c>
      <c r="D10" s="36"/>
      <c r="E10" s="36"/>
      <c r="F10" s="36"/>
      <c r="G10" s="36"/>
      <c r="H10" s="37"/>
      <c r="I10" s="37"/>
      <c r="J10" s="37"/>
      <c r="K10" s="37"/>
      <c r="L10" s="37"/>
      <c r="M10" s="37"/>
      <c r="N10" s="37">
        <v>25335</v>
      </c>
      <c r="O10" s="37"/>
    </row>
    <row r="11" spans="1:15" s="6" customFormat="1" ht="28.9" customHeight="1">
      <c r="A11" s="40">
        <v>3</v>
      </c>
      <c r="B11" s="17" t="s">
        <v>89</v>
      </c>
      <c r="C11" s="35">
        <f t="shared" si="1"/>
        <v>104872</v>
      </c>
      <c r="D11" s="36">
        <v>260</v>
      </c>
      <c r="E11" s="36"/>
      <c r="F11" s="36"/>
      <c r="G11" s="36">
        <v>24743</v>
      </c>
      <c r="H11" s="37"/>
      <c r="I11" s="37"/>
      <c r="J11" s="37"/>
      <c r="K11" s="37"/>
      <c r="L11" s="37"/>
      <c r="M11" s="37"/>
      <c r="N11" s="37">
        <v>79869</v>
      </c>
      <c r="O11" s="37"/>
    </row>
    <row r="12" spans="1:15" s="6" customFormat="1" ht="28.9" customHeight="1">
      <c r="A12" s="40">
        <v>4</v>
      </c>
      <c r="B12" s="17" t="s">
        <v>22</v>
      </c>
      <c r="C12" s="35">
        <f t="shared" si="1"/>
        <v>15118</v>
      </c>
      <c r="D12" s="36"/>
      <c r="E12" s="36"/>
      <c r="F12" s="36"/>
      <c r="G12" s="36"/>
      <c r="H12" s="37"/>
      <c r="I12" s="37"/>
      <c r="J12" s="37"/>
      <c r="K12" s="37"/>
      <c r="L12" s="37"/>
      <c r="M12" s="37"/>
      <c r="N12" s="37">
        <v>15118</v>
      </c>
      <c r="O12" s="37"/>
    </row>
    <row r="13" spans="1:15" s="6" customFormat="1" ht="28.9" customHeight="1">
      <c r="A13" s="40">
        <v>5</v>
      </c>
      <c r="B13" s="17" t="s">
        <v>23</v>
      </c>
      <c r="C13" s="35">
        <f t="shared" si="1"/>
        <v>548545</v>
      </c>
      <c r="D13" s="36">
        <v>540052</v>
      </c>
      <c r="E13" s="36"/>
      <c r="F13" s="36"/>
      <c r="G13" s="36"/>
      <c r="H13" s="37"/>
      <c r="I13" s="37"/>
      <c r="J13" s="37"/>
      <c r="K13" s="37"/>
      <c r="L13" s="37"/>
      <c r="M13" s="37"/>
      <c r="N13" s="37">
        <v>8493</v>
      </c>
      <c r="O13" s="37"/>
    </row>
    <row r="14" spans="1:15" s="6" customFormat="1" ht="28.9" customHeight="1">
      <c r="A14" s="40">
        <v>6</v>
      </c>
      <c r="B14" s="17" t="s">
        <v>24</v>
      </c>
      <c r="C14" s="35">
        <f t="shared" si="1"/>
        <v>174621</v>
      </c>
      <c r="D14" s="36">
        <v>75217</v>
      </c>
      <c r="E14" s="36"/>
      <c r="F14" s="36"/>
      <c r="G14" s="36">
        <v>55971</v>
      </c>
      <c r="H14" s="37"/>
      <c r="I14" s="37">
        <v>34313</v>
      </c>
      <c r="J14" s="37"/>
      <c r="K14" s="37"/>
      <c r="L14" s="37"/>
      <c r="M14" s="37"/>
      <c r="N14" s="37">
        <v>9120</v>
      </c>
      <c r="O14" s="37"/>
    </row>
    <row r="15" spans="1:15" s="6" customFormat="1" ht="28.9" customHeight="1">
      <c r="A15" s="40">
        <v>7</v>
      </c>
      <c r="B15" s="17" t="s">
        <v>25</v>
      </c>
      <c r="C15" s="35">
        <f t="shared" si="1"/>
        <v>20385</v>
      </c>
      <c r="D15" s="36">
        <v>250</v>
      </c>
      <c r="E15" s="36"/>
      <c r="F15" s="36"/>
      <c r="G15" s="36"/>
      <c r="H15" s="37"/>
      <c r="I15" s="37"/>
      <c r="J15" s="37"/>
      <c r="K15" s="37">
        <v>15928</v>
      </c>
      <c r="L15" s="37"/>
      <c r="M15" s="37"/>
      <c r="N15" s="37">
        <v>4207</v>
      </c>
      <c r="O15" s="37"/>
    </row>
    <row r="16" spans="1:15" s="6" customFormat="1" ht="28.9" customHeight="1">
      <c r="A16" s="40">
        <v>8</v>
      </c>
      <c r="B16" s="17" t="s">
        <v>26</v>
      </c>
      <c r="C16" s="35">
        <f t="shared" si="1"/>
        <v>1275</v>
      </c>
      <c r="D16" s="36"/>
      <c r="E16" s="36"/>
      <c r="F16" s="36"/>
      <c r="G16" s="36">
        <v>1275</v>
      </c>
      <c r="H16" s="37"/>
      <c r="I16" s="37"/>
      <c r="J16" s="37"/>
      <c r="K16" s="37"/>
      <c r="L16" s="37"/>
      <c r="M16" s="37"/>
      <c r="N16" s="37"/>
      <c r="O16" s="37"/>
    </row>
    <row r="17" spans="1:15" s="6" customFormat="1" ht="28.9" customHeight="1">
      <c r="A17" s="40">
        <v>9</v>
      </c>
      <c r="B17" s="17" t="s">
        <v>27</v>
      </c>
      <c r="C17" s="35">
        <f t="shared" si="1"/>
        <v>320796</v>
      </c>
      <c r="D17" s="36">
        <v>200</v>
      </c>
      <c r="E17" s="36"/>
      <c r="F17" s="36">
        <f>291136+18000</f>
        <v>309136</v>
      </c>
      <c r="G17" s="36"/>
      <c r="H17" s="37"/>
      <c r="I17" s="37"/>
      <c r="J17" s="37"/>
      <c r="K17" s="37"/>
      <c r="L17" s="37"/>
      <c r="M17" s="37"/>
      <c r="N17" s="37">
        <v>11460</v>
      </c>
      <c r="O17" s="37"/>
    </row>
    <row r="18" spans="1:15" s="6" customFormat="1" ht="28.9" customHeight="1">
      <c r="A18" s="40">
        <v>10</v>
      </c>
      <c r="B18" s="17" t="s">
        <v>28</v>
      </c>
      <c r="C18" s="35">
        <f t="shared" si="1"/>
        <v>3198</v>
      </c>
      <c r="D18" s="36"/>
      <c r="E18" s="36"/>
      <c r="F18" s="36">
        <v>3198</v>
      </c>
      <c r="G18" s="36"/>
      <c r="H18" s="37"/>
      <c r="I18" s="37"/>
      <c r="J18" s="37"/>
      <c r="K18" s="37"/>
      <c r="L18" s="37"/>
      <c r="M18" s="37"/>
      <c r="N18" s="37"/>
      <c r="O18" s="37"/>
    </row>
    <row r="19" spans="1:15" s="6" customFormat="1" ht="28.9" customHeight="1">
      <c r="A19" s="40">
        <v>11</v>
      </c>
      <c r="B19" s="17" t="s">
        <v>29</v>
      </c>
      <c r="C19" s="35">
        <f t="shared" si="1"/>
        <v>99507</v>
      </c>
      <c r="D19" s="36"/>
      <c r="E19" s="36"/>
      <c r="F19" s="36"/>
      <c r="G19" s="36"/>
      <c r="H19" s="37"/>
      <c r="I19" s="37"/>
      <c r="J19" s="37"/>
      <c r="K19" s="37"/>
      <c r="L19" s="37"/>
      <c r="M19" s="37"/>
      <c r="N19" s="37">
        <v>7525</v>
      </c>
      <c r="O19" s="37">
        <f>72782+19200</f>
        <v>91982</v>
      </c>
    </row>
    <row r="20" spans="1:15" s="6" customFormat="1" ht="28.9" customHeight="1">
      <c r="A20" s="40">
        <v>12</v>
      </c>
      <c r="B20" s="17" t="s">
        <v>30</v>
      </c>
      <c r="C20" s="35">
        <f t="shared" si="1"/>
        <v>23822</v>
      </c>
      <c r="D20" s="36"/>
      <c r="E20" s="36">
        <f>16045+2550</f>
        <v>18595</v>
      </c>
      <c r="F20" s="36"/>
      <c r="G20" s="36"/>
      <c r="H20" s="37"/>
      <c r="I20" s="37"/>
      <c r="J20" s="37"/>
      <c r="K20" s="37"/>
      <c r="L20" s="37"/>
      <c r="M20" s="37"/>
      <c r="N20" s="37">
        <v>5227</v>
      </c>
      <c r="O20" s="37"/>
    </row>
    <row r="21" spans="1:15" s="6" customFormat="1" ht="28.9" customHeight="1">
      <c r="A21" s="40">
        <v>13</v>
      </c>
      <c r="B21" s="17" t="s">
        <v>31</v>
      </c>
      <c r="C21" s="35">
        <f t="shared" si="1"/>
        <v>16206</v>
      </c>
      <c r="D21" s="36">
        <v>6314</v>
      </c>
      <c r="E21" s="36"/>
      <c r="F21" s="36"/>
      <c r="G21" s="36"/>
      <c r="H21" s="37"/>
      <c r="I21" s="37"/>
      <c r="J21" s="37"/>
      <c r="K21" s="37">
        <v>2340</v>
      </c>
      <c r="L21" s="37"/>
      <c r="M21" s="37"/>
      <c r="N21" s="37">
        <v>7552</v>
      </c>
      <c r="O21" s="37"/>
    </row>
    <row r="22" spans="1:15" s="6" customFormat="1" ht="28.9" customHeight="1">
      <c r="A22" s="40">
        <v>14</v>
      </c>
      <c r="B22" s="17" t="s">
        <v>32</v>
      </c>
      <c r="C22" s="35">
        <f t="shared" si="1"/>
        <v>12105</v>
      </c>
      <c r="D22" s="36"/>
      <c r="E22" s="36"/>
      <c r="F22" s="36"/>
      <c r="G22" s="36"/>
      <c r="H22" s="37"/>
      <c r="I22" s="37"/>
      <c r="J22" s="37"/>
      <c r="K22" s="37"/>
      <c r="L22" s="37"/>
      <c r="M22" s="37"/>
      <c r="N22" s="37">
        <v>12105</v>
      </c>
      <c r="O22" s="37"/>
    </row>
    <row r="23" spans="1:15" s="6" customFormat="1" ht="28.9" customHeight="1">
      <c r="A23" s="40">
        <v>15</v>
      </c>
      <c r="B23" s="17" t="s">
        <v>33</v>
      </c>
      <c r="C23" s="35">
        <f t="shared" si="1"/>
        <v>25137</v>
      </c>
      <c r="D23" s="36">
        <v>480</v>
      </c>
      <c r="E23" s="36"/>
      <c r="F23" s="36"/>
      <c r="G23" s="36"/>
      <c r="H23" s="37"/>
      <c r="I23" s="37"/>
      <c r="J23" s="37"/>
      <c r="K23" s="37">
        <f>3640+3516+5000</f>
        <v>12156</v>
      </c>
      <c r="L23" s="37"/>
      <c r="M23" s="37"/>
      <c r="N23" s="37">
        <v>12501</v>
      </c>
      <c r="O23" s="37"/>
    </row>
    <row r="24" spans="1:15" s="6" customFormat="1" ht="28.9" customHeight="1">
      <c r="A24" s="40">
        <v>16</v>
      </c>
      <c r="B24" s="17" t="s">
        <v>34</v>
      </c>
      <c r="C24" s="35">
        <f t="shared" si="1"/>
        <v>19933</v>
      </c>
      <c r="D24" s="36">
        <v>1090</v>
      </c>
      <c r="E24" s="36"/>
      <c r="F24" s="36"/>
      <c r="G24" s="36">
        <v>4310</v>
      </c>
      <c r="H24" s="37"/>
      <c r="I24" s="37"/>
      <c r="J24" s="37"/>
      <c r="K24" s="37"/>
      <c r="L24" s="37"/>
      <c r="M24" s="37"/>
      <c r="N24" s="37">
        <v>14533</v>
      </c>
      <c r="O24" s="37"/>
    </row>
    <row r="25" spans="1:15" s="6" customFormat="1" ht="28.9" customHeight="1">
      <c r="A25" s="40">
        <v>17</v>
      </c>
      <c r="B25" s="17" t="s">
        <v>35</v>
      </c>
      <c r="C25" s="35">
        <f t="shared" si="1"/>
        <v>17324</v>
      </c>
      <c r="D25" s="36"/>
      <c r="E25" s="36"/>
      <c r="F25" s="36"/>
      <c r="G25" s="36"/>
      <c r="H25" s="37"/>
      <c r="I25" s="37"/>
      <c r="J25" s="37"/>
      <c r="K25" s="37">
        <v>9548</v>
      </c>
      <c r="L25" s="37"/>
      <c r="M25" s="37"/>
      <c r="N25" s="37">
        <v>7776</v>
      </c>
      <c r="O25" s="37"/>
    </row>
    <row r="26" spans="1:15" s="6" customFormat="1" ht="28.9" customHeight="1">
      <c r="A26" s="40">
        <v>18</v>
      </c>
      <c r="B26" s="17" t="s">
        <v>36</v>
      </c>
      <c r="C26" s="35">
        <f t="shared" si="1"/>
        <v>10752</v>
      </c>
      <c r="D26" s="36"/>
      <c r="E26" s="36"/>
      <c r="F26" s="36"/>
      <c r="G26" s="36"/>
      <c r="H26" s="37"/>
      <c r="I26" s="37"/>
      <c r="J26" s="37"/>
      <c r="K26" s="37"/>
      <c r="L26" s="37"/>
      <c r="M26" s="37"/>
      <c r="N26" s="37">
        <v>10752</v>
      </c>
      <c r="O26" s="37"/>
    </row>
    <row r="27" spans="1:15" s="6" customFormat="1" ht="28.9" customHeight="1">
      <c r="A27" s="40">
        <v>19</v>
      </c>
      <c r="B27" s="17" t="s">
        <v>37</v>
      </c>
      <c r="C27" s="35">
        <f t="shared" si="1"/>
        <v>66801</v>
      </c>
      <c r="D27" s="36"/>
      <c r="E27" s="36"/>
      <c r="F27" s="36"/>
      <c r="G27" s="36"/>
      <c r="H27" s="37"/>
      <c r="I27" s="37"/>
      <c r="J27" s="37"/>
      <c r="K27" s="37">
        <f>34367+22481</f>
        <v>56848</v>
      </c>
      <c r="L27" s="37">
        <f>K27</f>
        <v>56848</v>
      </c>
      <c r="M27" s="37"/>
      <c r="N27" s="37">
        <v>9953</v>
      </c>
      <c r="O27" s="37"/>
    </row>
    <row r="28" spans="1:15" s="6" customFormat="1" ht="28.9" customHeight="1">
      <c r="A28" s="40">
        <v>20</v>
      </c>
      <c r="B28" s="17" t="s">
        <v>38</v>
      </c>
      <c r="C28" s="35">
        <f t="shared" si="1"/>
        <v>192476</v>
      </c>
      <c r="D28" s="36">
        <v>1852</v>
      </c>
      <c r="E28" s="36"/>
      <c r="F28" s="36"/>
      <c r="G28" s="36"/>
      <c r="H28" s="37"/>
      <c r="I28" s="37"/>
      <c r="J28" s="37"/>
      <c r="K28" s="37">
        <v>121468</v>
      </c>
      <c r="L28" s="37"/>
      <c r="M28" s="37">
        <f>K28</f>
        <v>121468</v>
      </c>
      <c r="N28" s="37">
        <v>69156</v>
      </c>
      <c r="O28" s="37"/>
    </row>
    <row r="29" spans="1:15" s="6" customFormat="1" ht="28.9" customHeight="1">
      <c r="A29" s="40">
        <v>21</v>
      </c>
      <c r="B29" s="17" t="s">
        <v>39</v>
      </c>
      <c r="C29" s="35">
        <f t="shared" si="1"/>
        <v>43495</v>
      </c>
      <c r="D29" s="36"/>
      <c r="E29" s="36"/>
      <c r="F29" s="36"/>
      <c r="G29" s="36"/>
      <c r="H29" s="37"/>
      <c r="I29" s="37"/>
      <c r="J29" s="37">
        <v>6100</v>
      </c>
      <c r="K29" s="37">
        <v>27048</v>
      </c>
      <c r="L29" s="37"/>
      <c r="M29" s="37"/>
      <c r="N29" s="37">
        <v>10347</v>
      </c>
      <c r="O29" s="37"/>
    </row>
    <row r="30" spans="1:15" s="6" customFormat="1" ht="28.9" customHeight="1">
      <c r="A30" s="40">
        <v>22</v>
      </c>
      <c r="B30" s="17" t="s">
        <v>40</v>
      </c>
      <c r="C30" s="35">
        <f t="shared" si="1"/>
        <v>8263</v>
      </c>
      <c r="D30" s="36">
        <v>150</v>
      </c>
      <c r="E30" s="36"/>
      <c r="F30" s="36"/>
      <c r="G30" s="36"/>
      <c r="H30" s="37"/>
      <c r="I30" s="37"/>
      <c r="J30" s="37"/>
      <c r="K30" s="37">
        <v>572</v>
      </c>
      <c r="L30" s="37"/>
      <c r="M30" s="37"/>
      <c r="N30" s="37">
        <v>7541</v>
      </c>
      <c r="O30" s="37"/>
    </row>
    <row r="31" spans="1:15" s="6" customFormat="1" ht="28.9" customHeight="1">
      <c r="A31" s="40">
        <v>23</v>
      </c>
      <c r="B31" s="17" t="s">
        <v>41</v>
      </c>
      <c r="C31" s="35">
        <f t="shared" si="1"/>
        <v>41309</v>
      </c>
      <c r="D31" s="36">
        <v>2086</v>
      </c>
      <c r="E31" s="36"/>
      <c r="F31" s="36"/>
      <c r="G31" s="36"/>
      <c r="H31" s="37"/>
      <c r="I31" s="37"/>
      <c r="J31" s="37"/>
      <c r="K31" s="37">
        <v>34515</v>
      </c>
      <c r="L31" s="37"/>
      <c r="M31" s="37"/>
      <c r="N31" s="37">
        <v>4708</v>
      </c>
      <c r="O31" s="37"/>
    </row>
    <row r="32" spans="1:15" s="6" customFormat="1" ht="28.9" customHeight="1">
      <c r="A32" s="40">
        <v>24</v>
      </c>
      <c r="B32" s="17" t="s">
        <v>42</v>
      </c>
      <c r="C32" s="35">
        <f t="shared" si="1"/>
        <v>3347</v>
      </c>
      <c r="D32" s="36"/>
      <c r="E32" s="36"/>
      <c r="F32" s="36"/>
      <c r="G32" s="36"/>
      <c r="H32" s="37"/>
      <c r="I32" s="37"/>
      <c r="J32" s="37"/>
      <c r="K32" s="37"/>
      <c r="L32" s="37"/>
      <c r="M32" s="37"/>
      <c r="N32" s="37">
        <v>3347</v>
      </c>
      <c r="O32" s="37"/>
    </row>
    <row r="33" spans="1:15" s="6" customFormat="1" ht="28.9" customHeight="1">
      <c r="A33" s="40">
        <v>25</v>
      </c>
      <c r="B33" s="17" t="s">
        <v>43</v>
      </c>
      <c r="C33" s="35">
        <f t="shared" si="1"/>
        <v>8881</v>
      </c>
      <c r="D33" s="36">
        <v>2120</v>
      </c>
      <c r="E33" s="36"/>
      <c r="F33" s="36"/>
      <c r="G33" s="36"/>
      <c r="H33" s="37"/>
      <c r="I33" s="37"/>
      <c r="J33" s="37"/>
      <c r="K33" s="37"/>
      <c r="L33" s="37"/>
      <c r="M33" s="37"/>
      <c r="N33" s="37">
        <v>6761</v>
      </c>
      <c r="O33" s="37"/>
    </row>
    <row r="34" spans="1:15" s="6" customFormat="1" ht="28.9" customHeight="1">
      <c r="A34" s="40">
        <v>26</v>
      </c>
      <c r="B34" s="17" t="s">
        <v>44</v>
      </c>
      <c r="C34" s="35">
        <f t="shared" si="1"/>
        <v>7144</v>
      </c>
      <c r="D34" s="36">
        <v>240</v>
      </c>
      <c r="E34" s="36"/>
      <c r="F34" s="36"/>
      <c r="G34" s="36"/>
      <c r="H34" s="37"/>
      <c r="I34" s="37"/>
      <c r="J34" s="37"/>
      <c r="K34" s="37"/>
      <c r="L34" s="37"/>
      <c r="M34" s="37"/>
      <c r="N34" s="37">
        <v>6904</v>
      </c>
      <c r="O34" s="37"/>
    </row>
    <row r="35" spans="1:15" s="6" customFormat="1" ht="28.9" customHeight="1">
      <c r="A35" s="40">
        <v>27</v>
      </c>
      <c r="B35" s="17" t="s">
        <v>45</v>
      </c>
      <c r="C35" s="35">
        <f t="shared" si="1"/>
        <v>10230</v>
      </c>
      <c r="D35" s="36"/>
      <c r="E35" s="36"/>
      <c r="F35" s="36"/>
      <c r="G35" s="36"/>
      <c r="H35" s="37"/>
      <c r="I35" s="37"/>
      <c r="J35" s="37"/>
      <c r="K35" s="37"/>
      <c r="L35" s="37"/>
      <c r="M35" s="37"/>
      <c r="N35" s="37">
        <v>10230</v>
      </c>
      <c r="O35" s="37"/>
    </row>
    <row r="36" spans="1:15" s="6" customFormat="1" ht="28.9" customHeight="1">
      <c r="A36" s="40">
        <v>28</v>
      </c>
      <c r="B36" s="17" t="s">
        <v>46</v>
      </c>
      <c r="C36" s="35">
        <f t="shared" si="1"/>
        <v>5762</v>
      </c>
      <c r="D36" s="36">
        <v>120</v>
      </c>
      <c r="E36" s="36"/>
      <c r="F36" s="36"/>
      <c r="G36" s="36"/>
      <c r="H36" s="37"/>
      <c r="I36" s="37"/>
      <c r="J36" s="37"/>
      <c r="K36" s="37"/>
      <c r="L36" s="37"/>
      <c r="M36" s="37"/>
      <c r="N36" s="37">
        <v>5642</v>
      </c>
      <c r="O36" s="37"/>
    </row>
    <row r="37" spans="1:15" s="6" customFormat="1" ht="28.9" customHeight="1">
      <c r="A37" s="40">
        <v>29</v>
      </c>
      <c r="B37" s="17" t="s">
        <v>47</v>
      </c>
      <c r="C37" s="35">
        <f t="shared" si="1"/>
        <v>2076</v>
      </c>
      <c r="D37" s="36"/>
      <c r="E37" s="36"/>
      <c r="F37" s="36"/>
      <c r="G37" s="36"/>
      <c r="H37" s="37"/>
      <c r="I37" s="37"/>
      <c r="J37" s="37"/>
      <c r="K37" s="37"/>
      <c r="L37" s="37"/>
      <c r="M37" s="37"/>
      <c r="N37" s="37">
        <v>2076</v>
      </c>
      <c r="O37" s="37"/>
    </row>
    <row r="38" spans="1:15" s="6" customFormat="1" ht="28.9" customHeight="1">
      <c r="A38" s="40">
        <v>30</v>
      </c>
      <c r="B38" s="17" t="s">
        <v>48</v>
      </c>
      <c r="C38" s="35">
        <f t="shared" si="1"/>
        <v>982</v>
      </c>
      <c r="D38" s="36"/>
      <c r="E38" s="36"/>
      <c r="F38" s="36"/>
      <c r="G38" s="36">
        <v>160</v>
      </c>
      <c r="H38" s="37"/>
      <c r="I38" s="37"/>
      <c r="J38" s="37"/>
      <c r="K38" s="37"/>
      <c r="L38" s="37"/>
      <c r="M38" s="37"/>
      <c r="N38" s="37">
        <v>822</v>
      </c>
      <c r="O38" s="37"/>
    </row>
    <row r="39" spans="1:15" s="6" customFormat="1" ht="28.9" customHeight="1">
      <c r="A39" s="40">
        <v>31</v>
      </c>
      <c r="B39" s="17" t="s">
        <v>49</v>
      </c>
      <c r="C39" s="35">
        <f t="shared" si="1"/>
        <v>4161</v>
      </c>
      <c r="D39" s="36"/>
      <c r="E39" s="36"/>
      <c r="F39" s="36"/>
      <c r="G39" s="36">
        <v>597</v>
      </c>
      <c r="H39" s="37"/>
      <c r="I39" s="37"/>
      <c r="J39" s="37"/>
      <c r="K39" s="37"/>
      <c r="L39" s="37"/>
      <c r="M39" s="37"/>
      <c r="N39" s="37">
        <f>3564</f>
        <v>3564</v>
      </c>
      <c r="O39" s="37"/>
    </row>
    <row r="40" spans="1:15" s="6" customFormat="1" ht="28.9" customHeight="1">
      <c r="A40" s="40">
        <v>32</v>
      </c>
      <c r="B40" s="17" t="s">
        <v>50</v>
      </c>
      <c r="C40" s="35">
        <f t="shared" si="1"/>
        <v>4012</v>
      </c>
      <c r="D40" s="36"/>
      <c r="E40" s="36"/>
      <c r="F40" s="36">
        <v>450</v>
      </c>
      <c r="G40" s="36"/>
      <c r="H40" s="37"/>
      <c r="I40" s="37"/>
      <c r="J40" s="37"/>
      <c r="K40" s="37"/>
      <c r="L40" s="37"/>
      <c r="M40" s="37"/>
      <c r="N40" s="37">
        <v>3562</v>
      </c>
      <c r="O40" s="37"/>
    </row>
    <row r="41" spans="1:15" s="6" customFormat="1" ht="28.9" customHeight="1">
      <c r="A41" s="40">
        <v>33</v>
      </c>
      <c r="B41" s="17" t="s">
        <v>51</v>
      </c>
      <c r="C41" s="35">
        <f t="shared" si="1"/>
        <v>744</v>
      </c>
      <c r="D41" s="36"/>
      <c r="E41" s="36"/>
      <c r="F41" s="36"/>
      <c r="G41" s="36"/>
      <c r="H41" s="37"/>
      <c r="I41" s="37"/>
      <c r="J41" s="37"/>
      <c r="K41" s="37"/>
      <c r="L41" s="37"/>
      <c r="M41" s="37"/>
      <c r="N41" s="37">
        <v>744</v>
      </c>
      <c r="O41" s="37"/>
    </row>
    <row r="42" spans="1:15" s="6" customFormat="1" ht="28.9" customHeight="1">
      <c r="A42" s="40">
        <v>34</v>
      </c>
      <c r="B42" s="17" t="s">
        <v>52</v>
      </c>
      <c r="C42" s="35">
        <f t="shared" si="1"/>
        <v>3690</v>
      </c>
      <c r="D42" s="36">
        <v>2526</v>
      </c>
      <c r="E42" s="36"/>
      <c r="F42" s="36"/>
      <c r="G42" s="36"/>
      <c r="H42" s="37"/>
      <c r="I42" s="37"/>
      <c r="J42" s="37"/>
      <c r="K42" s="37"/>
      <c r="L42" s="37"/>
      <c r="M42" s="37"/>
      <c r="N42" s="37">
        <v>1164</v>
      </c>
      <c r="O42" s="37"/>
    </row>
    <row r="43" spans="1:15" s="6" customFormat="1" ht="28.9" customHeight="1">
      <c r="A43" s="40">
        <v>35</v>
      </c>
      <c r="B43" s="17" t="s">
        <v>53</v>
      </c>
      <c r="C43" s="35">
        <f t="shared" si="1"/>
        <v>3600</v>
      </c>
      <c r="D43" s="36">
        <v>650</v>
      </c>
      <c r="E43" s="36"/>
      <c r="F43" s="36"/>
      <c r="G43" s="36"/>
      <c r="H43" s="37"/>
      <c r="I43" s="37"/>
      <c r="J43" s="37"/>
      <c r="K43" s="37"/>
      <c r="L43" s="37"/>
      <c r="M43" s="37"/>
      <c r="N43" s="37">
        <v>2950</v>
      </c>
      <c r="O43" s="37"/>
    </row>
    <row r="44" spans="1:15" s="6" customFormat="1" ht="28.9" customHeight="1">
      <c r="A44" s="40">
        <v>36</v>
      </c>
      <c r="B44" s="17" t="s">
        <v>54</v>
      </c>
      <c r="C44" s="35">
        <f t="shared" si="1"/>
        <v>17609</v>
      </c>
      <c r="D44" s="36"/>
      <c r="E44" s="36"/>
      <c r="F44" s="36"/>
      <c r="G44" s="36"/>
      <c r="H44" s="37">
        <v>17609</v>
      </c>
      <c r="I44" s="37"/>
      <c r="J44" s="37"/>
      <c r="K44" s="37"/>
      <c r="L44" s="37"/>
      <c r="M44" s="37"/>
      <c r="N44" s="37"/>
      <c r="O44" s="37"/>
    </row>
    <row r="45" spans="1:15" s="6" customFormat="1" ht="28.9" customHeight="1">
      <c r="A45" s="40">
        <v>37</v>
      </c>
      <c r="B45" s="17" t="s">
        <v>55</v>
      </c>
      <c r="C45" s="35">
        <f t="shared" si="1"/>
        <v>671</v>
      </c>
      <c r="D45" s="36"/>
      <c r="E45" s="36"/>
      <c r="F45" s="36"/>
      <c r="G45" s="36"/>
      <c r="H45" s="37"/>
      <c r="I45" s="37"/>
      <c r="J45" s="37"/>
      <c r="K45" s="37"/>
      <c r="L45" s="37"/>
      <c r="M45" s="37"/>
      <c r="N45" s="37">
        <v>671</v>
      </c>
      <c r="O45" s="37"/>
    </row>
    <row r="46" spans="1:15" s="6" customFormat="1" ht="28.9" customHeight="1">
      <c r="A46" s="40">
        <v>38</v>
      </c>
      <c r="B46" s="17" t="s">
        <v>56</v>
      </c>
      <c r="C46" s="35">
        <f t="shared" si="1"/>
        <v>3678</v>
      </c>
      <c r="D46" s="37"/>
      <c r="E46" s="36">
        <v>3678</v>
      </c>
      <c r="F46" s="36"/>
      <c r="G46" s="36"/>
      <c r="H46" s="37"/>
      <c r="I46" s="37"/>
      <c r="J46" s="37"/>
      <c r="K46" s="37"/>
      <c r="L46" s="37"/>
      <c r="M46" s="37"/>
      <c r="N46" s="37"/>
      <c r="O46" s="37"/>
    </row>
    <row r="47" spans="1:15" s="6" customFormat="1" ht="28.9" customHeight="1">
      <c r="A47" s="40">
        <v>39</v>
      </c>
      <c r="B47" s="17" t="s">
        <v>57</v>
      </c>
      <c r="C47" s="35">
        <f t="shared" si="1"/>
        <v>2882</v>
      </c>
      <c r="D47" s="36"/>
      <c r="E47" s="36"/>
      <c r="F47" s="36"/>
      <c r="G47" s="36">
        <v>2882</v>
      </c>
      <c r="H47" s="37"/>
      <c r="I47" s="37"/>
      <c r="J47" s="37"/>
      <c r="K47" s="37"/>
      <c r="L47" s="37"/>
      <c r="M47" s="37"/>
      <c r="N47" s="37"/>
      <c r="O47" s="37"/>
    </row>
    <row r="48" spans="1:15" s="6" customFormat="1" ht="28.9" customHeight="1">
      <c r="A48" s="40">
        <v>40</v>
      </c>
      <c r="B48" s="17" t="s">
        <v>58</v>
      </c>
      <c r="C48" s="35">
        <f t="shared" si="1"/>
        <v>2927</v>
      </c>
      <c r="D48" s="36">
        <v>1932</v>
      </c>
      <c r="E48" s="36"/>
      <c r="F48" s="36"/>
      <c r="G48" s="36"/>
      <c r="H48" s="37"/>
      <c r="I48" s="37"/>
      <c r="J48" s="37"/>
      <c r="K48" s="37"/>
      <c r="L48" s="37"/>
      <c r="M48" s="37"/>
      <c r="N48" s="37">
        <v>995</v>
      </c>
      <c r="O48" s="37"/>
    </row>
    <row r="49" spans="1:15" s="6" customFormat="1" ht="28.9" customHeight="1">
      <c r="A49" s="40">
        <v>41</v>
      </c>
      <c r="B49" s="17" t="s">
        <v>59</v>
      </c>
      <c r="C49" s="35">
        <f t="shared" si="1"/>
        <v>181</v>
      </c>
      <c r="D49" s="36"/>
      <c r="E49" s="36"/>
      <c r="F49" s="36"/>
      <c r="G49" s="36"/>
      <c r="H49" s="37"/>
      <c r="I49" s="37"/>
      <c r="J49" s="37"/>
      <c r="K49" s="37"/>
      <c r="L49" s="37"/>
      <c r="M49" s="37"/>
      <c r="N49" s="37">
        <v>181</v>
      </c>
      <c r="O49" s="37"/>
    </row>
    <row r="50" spans="1:15" s="6" customFormat="1" ht="28.9" customHeight="1">
      <c r="A50" s="40">
        <v>42</v>
      </c>
      <c r="B50" s="17" t="s">
        <v>60</v>
      </c>
      <c r="C50" s="35">
        <f t="shared" si="1"/>
        <v>1247</v>
      </c>
      <c r="D50" s="36"/>
      <c r="E50" s="36"/>
      <c r="F50" s="36"/>
      <c r="G50" s="36"/>
      <c r="H50" s="37"/>
      <c r="I50" s="37"/>
      <c r="J50" s="37"/>
      <c r="K50" s="37"/>
      <c r="L50" s="37"/>
      <c r="M50" s="37"/>
      <c r="N50" s="37">
        <v>1247</v>
      </c>
      <c r="O50" s="37"/>
    </row>
    <row r="51" spans="1:15" s="6" customFormat="1" ht="28.9" customHeight="1">
      <c r="A51" s="40">
        <v>43</v>
      </c>
      <c r="B51" s="17" t="s">
        <v>61</v>
      </c>
      <c r="C51" s="35">
        <f t="shared" si="1"/>
        <v>586</v>
      </c>
      <c r="D51" s="36"/>
      <c r="E51" s="36"/>
      <c r="F51" s="36"/>
      <c r="G51" s="36"/>
      <c r="H51" s="37"/>
      <c r="I51" s="37"/>
      <c r="J51" s="37"/>
      <c r="K51" s="37"/>
      <c r="L51" s="37"/>
      <c r="M51" s="37"/>
      <c r="N51" s="37">
        <v>586</v>
      </c>
      <c r="O51" s="37"/>
    </row>
    <row r="52" spans="1:15" s="6" customFormat="1" ht="28.9" customHeight="1">
      <c r="A52" s="40">
        <v>44</v>
      </c>
      <c r="B52" s="17" t="s">
        <v>62</v>
      </c>
      <c r="C52" s="35">
        <f t="shared" si="1"/>
        <v>278</v>
      </c>
      <c r="D52" s="36"/>
      <c r="E52" s="36"/>
      <c r="F52" s="36"/>
      <c r="G52" s="36"/>
      <c r="H52" s="37"/>
      <c r="I52" s="37"/>
      <c r="J52" s="37"/>
      <c r="K52" s="37"/>
      <c r="L52" s="37"/>
      <c r="M52" s="37"/>
      <c r="N52" s="37">
        <v>278</v>
      </c>
      <c r="O52" s="37"/>
    </row>
    <row r="53" spans="1:15" s="6" customFormat="1" ht="28.9" customHeight="1">
      <c r="A53" s="40">
        <v>45</v>
      </c>
      <c r="B53" s="17" t="s">
        <v>63</v>
      </c>
      <c r="C53" s="35">
        <f t="shared" si="1"/>
        <v>371</v>
      </c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>
        <v>371</v>
      </c>
      <c r="O53" s="37"/>
    </row>
    <row r="54" spans="1:15" s="6" customFormat="1" ht="28.9" customHeight="1">
      <c r="A54" s="40">
        <v>46</v>
      </c>
      <c r="B54" s="17" t="s">
        <v>64</v>
      </c>
      <c r="C54" s="35">
        <f t="shared" si="1"/>
        <v>295</v>
      </c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>
        <v>295</v>
      </c>
      <c r="O54" s="37"/>
    </row>
    <row r="55" spans="1:15" s="6" customFormat="1" ht="28.9" customHeight="1">
      <c r="A55" s="40">
        <v>47</v>
      </c>
      <c r="B55" s="17" t="s">
        <v>65</v>
      </c>
      <c r="C55" s="35">
        <f t="shared" si="1"/>
        <v>1886</v>
      </c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>
        <v>1886</v>
      </c>
      <c r="O55" s="37"/>
    </row>
    <row r="56" spans="1:15" s="6" customFormat="1" ht="28.9" customHeight="1">
      <c r="A56" s="40">
        <v>48</v>
      </c>
      <c r="B56" s="17" t="s">
        <v>66</v>
      </c>
      <c r="C56" s="35">
        <f t="shared" si="1"/>
        <v>36094</v>
      </c>
      <c r="D56" s="36"/>
      <c r="E56" s="36"/>
      <c r="F56" s="36"/>
      <c r="G56" s="36"/>
      <c r="H56" s="37"/>
      <c r="I56" s="37"/>
      <c r="J56" s="37">
        <v>3100</v>
      </c>
      <c r="K56" s="37">
        <f>17250+9200</f>
        <v>26450</v>
      </c>
      <c r="L56" s="37"/>
      <c r="M56" s="37"/>
      <c r="N56" s="37">
        <v>6544</v>
      </c>
      <c r="O56" s="37"/>
    </row>
    <row r="57" spans="1:15" s="6" customFormat="1" ht="28.9" customHeight="1">
      <c r="A57" s="40">
        <v>49</v>
      </c>
      <c r="B57" s="17" t="s">
        <v>67</v>
      </c>
      <c r="C57" s="35">
        <f t="shared" si="1"/>
        <v>372</v>
      </c>
      <c r="D57" s="36"/>
      <c r="E57" s="36"/>
      <c r="F57" s="36"/>
      <c r="G57" s="36"/>
      <c r="H57" s="37"/>
      <c r="I57" s="37"/>
      <c r="J57" s="37"/>
      <c r="K57" s="37"/>
      <c r="L57" s="37"/>
      <c r="M57" s="37"/>
      <c r="N57" s="37">
        <v>372</v>
      </c>
      <c r="O57" s="37"/>
    </row>
    <row r="58" spans="1:15" s="6" customFormat="1" ht="28.9" customHeight="1">
      <c r="A58" s="40">
        <v>50</v>
      </c>
      <c r="B58" s="17" t="s">
        <v>68</v>
      </c>
      <c r="C58" s="35">
        <f t="shared" si="1"/>
        <v>1775</v>
      </c>
      <c r="D58" s="36"/>
      <c r="E58" s="36"/>
      <c r="F58" s="36"/>
      <c r="G58" s="36"/>
      <c r="H58" s="37"/>
      <c r="I58" s="37"/>
      <c r="J58" s="37"/>
      <c r="K58" s="37"/>
      <c r="L58" s="37"/>
      <c r="M58" s="37"/>
      <c r="N58" s="37">
        <v>1775</v>
      </c>
      <c r="O58" s="37"/>
    </row>
    <row r="59" spans="1:15" s="6" customFormat="1" ht="28.9" customHeight="1">
      <c r="A59" s="40">
        <v>51</v>
      </c>
      <c r="B59" s="17" t="s">
        <v>69</v>
      </c>
      <c r="C59" s="35">
        <f t="shared" si="1"/>
        <v>671</v>
      </c>
      <c r="D59" s="36"/>
      <c r="E59" s="36"/>
      <c r="F59" s="36"/>
      <c r="G59" s="36"/>
      <c r="H59" s="37"/>
      <c r="I59" s="37"/>
      <c r="J59" s="37"/>
      <c r="K59" s="37"/>
      <c r="L59" s="37"/>
      <c r="M59" s="37"/>
      <c r="N59" s="37">
        <v>671</v>
      </c>
      <c r="O59" s="37"/>
    </row>
    <row r="60" spans="1:15" s="6" customFormat="1" ht="28.9" customHeight="1">
      <c r="A60" s="40">
        <v>52</v>
      </c>
      <c r="B60" s="17" t="s">
        <v>70</v>
      </c>
      <c r="C60" s="35">
        <f t="shared" si="1"/>
        <v>10994</v>
      </c>
      <c r="D60" s="36"/>
      <c r="E60" s="36"/>
      <c r="F60" s="36"/>
      <c r="G60" s="36">
        <v>10994</v>
      </c>
      <c r="H60" s="37"/>
      <c r="I60" s="37"/>
      <c r="J60" s="37"/>
      <c r="K60" s="37"/>
      <c r="L60" s="37"/>
      <c r="M60" s="37"/>
      <c r="N60" s="37"/>
      <c r="O60" s="37"/>
    </row>
    <row r="61" spans="1:15" s="6" customFormat="1" ht="28.9" customHeight="1">
      <c r="A61" s="40">
        <v>53</v>
      </c>
      <c r="B61" s="17" t="s">
        <v>71</v>
      </c>
      <c r="C61" s="35">
        <f t="shared" si="1"/>
        <v>600</v>
      </c>
      <c r="D61" s="36">
        <v>600</v>
      </c>
      <c r="E61" s="36"/>
      <c r="F61" s="36"/>
      <c r="G61" s="36"/>
      <c r="H61" s="37"/>
      <c r="I61" s="37"/>
      <c r="J61" s="37"/>
      <c r="K61" s="37"/>
      <c r="L61" s="37"/>
      <c r="M61" s="37"/>
      <c r="N61" s="37"/>
      <c r="O61" s="37"/>
    </row>
    <row r="62" spans="1:15" s="6" customFormat="1" ht="28.9" customHeight="1">
      <c r="A62" s="40">
        <v>54</v>
      </c>
      <c r="B62" s="17" t="s">
        <v>72</v>
      </c>
      <c r="C62" s="35">
        <f t="shared" si="1"/>
        <v>11102</v>
      </c>
      <c r="D62" s="36">
        <v>11102</v>
      </c>
      <c r="E62" s="36"/>
      <c r="F62" s="36"/>
      <c r="G62" s="36"/>
      <c r="H62" s="37"/>
      <c r="I62" s="37"/>
      <c r="J62" s="37"/>
      <c r="K62" s="37"/>
      <c r="L62" s="37"/>
      <c r="M62" s="37"/>
      <c r="N62" s="37"/>
      <c r="O62" s="37"/>
    </row>
    <row r="63" spans="1:15" s="6" customFormat="1" ht="28.9" customHeight="1">
      <c r="A63" s="40">
        <v>55</v>
      </c>
      <c r="B63" s="17" t="s">
        <v>73</v>
      </c>
      <c r="C63" s="35">
        <f t="shared" si="1"/>
        <v>30803</v>
      </c>
      <c r="D63" s="36">
        <v>30803</v>
      </c>
      <c r="E63" s="36"/>
      <c r="F63" s="36"/>
      <c r="G63" s="36"/>
      <c r="H63" s="37"/>
      <c r="I63" s="37"/>
      <c r="J63" s="37"/>
      <c r="K63" s="37"/>
      <c r="L63" s="37"/>
      <c r="M63" s="37"/>
      <c r="N63" s="37"/>
      <c r="O63" s="37"/>
    </row>
    <row r="64" spans="1:15" s="6" customFormat="1" ht="28.9" customHeight="1">
      <c r="A64" s="40">
        <v>56</v>
      </c>
      <c r="B64" s="17" t="s">
        <v>90</v>
      </c>
      <c r="C64" s="35">
        <f t="shared" ref="C64:C81" si="2">SUM(D64:K64,N64:O64)</f>
        <v>10460</v>
      </c>
      <c r="D64" s="36"/>
      <c r="E64" s="36"/>
      <c r="F64" s="36"/>
      <c r="G64" s="36"/>
      <c r="H64" s="37"/>
      <c r="I64" s="37"/>
      <c r="J64" s="37"/>
      <c r="K64" s="37">
        <v>10460</v>
      </c>
      <c r="L64" s="37"/>
      <c r="M64" s="37"/>
      <c r="N64" s="37"/>
      <c r="O64" s="37"/>
    </row>
    <row r="65" spans="1:15" s="6" customFormat="1" ht="28.9" customHeight="1">
      <c r="A65" s="40">
        <v>57</v>
      </c>
      <c r="B65" s="17" t="s">
        <v>74</v>
      </c>
      <c r="C65" s="35">
        <f t="shared" si="2"/>
        <v>9026</v>
      </c>
      <c r="D65" s="36">
        <v>9026</v>
      </c>
      <c r="E65" s="36"/>
      <c r="F65" s="36"/>
      <c r="G65" s="36"/>
      <c r="H65" s="37"/>
      <c r="I65" s="37"/>
      <c r="J65" s="37"/>
      <c r="K65" s="37"/>
      <c r="L65" s="37"/>
      <c r="M65" s="37"/>
      <c r="N65" s="37"/>
      <c r="O65" s="37"/>
    </row>
    <row r="66" spans="1:15" s="6" customFormat="1" ht="28.9" customHeight="1">
      <c r="A66" s="40">
        <v>58</v>
      </c>
      <c r="B66" s="17" t="s">
        <v>75</v>
      </c>
      <c r="C66" s="35">
        <f t="shared" si="2"/>
        <v>294</v>
      </c>
      <c r="D66" s="36"/>
      <c r="E66" s="36"/>
      <c r="F66" s="36"/>
      <c r="G66" s="36"/>
      <c r="H66" s="37"/>
      <c r="I66" s="37"/>
      <c r="J66" s="37"/>
      <c r="K66" s="37"/>
      <c r="L66" s="37"/>
      <c r="M66" s="37"/>
      <c r="N66" s="37">
        <v>294</v>
      </c>
      <c r="O66" s="37"/>
    </row>
    <row r="67" spans="1:15" s="6" customFormat="1" ht="28.9" customHeight="1">
      <c r="A67" s="40">
        <v>59</v>
      </c>
      <c r="B67" s="17" t="s">
        <v>76</v>
      </c>
      <c r="C67" s="35">
        <f t="shared" si="2"/>
        <v>1061</v>
      </c>
      <c r="D67" s="36"/>
      <c r="E67" s="36"/>
      <c r="F67" s="36"/>
      <c r="G67" s="36"/>
      <c r="H67" s="37"/>
      <c r="I67" s="37"/>
      <c r="J67" s="37"/>
      <c r="K67" s="37"/>
      <c r="L67" s="37"/>
      <c r="M67" s="37"/>
      <c r="N67" s="37">
        <v>1061</v>
      </c>
      <c r="O67" s="37"/>
    </row>
    <row r="68" spans="1:15" s="6" customFormat="1" ht="28.9" customHeight="1">
      <c r="A68" s="40">
        <v>60</v>
      </c>
      <c r="B68" s="17" t="s">
        <v>77</v>
      </c>
      <c r="C68" s="35">
        <f t="shared" si="2"/>
        <v>150</v>
      </c>
      <c r="D68" s="36"/>
      <c r="E68" s="36"/>
      <c r="F68" s="36"/>
      <c r="G68" s="36"/>
      <c r="H68" s="37"/>
      <c r="I68" s="37"/>
      <c r="J68" s="37"/>
      <c r="K68" s="37"/>
      <c r="L68" s="37"/>
      <c r="M68" s="37"/>
      <c r="N68" s="37">
        <v>150</v>
      </c>
      <c r="O68" s="37"/>
    </row>
    <row r="69" spans="1:15" s="6" customFormat="1" ht="28.9" customHeight="1">
      <c r="A69" s="40">
        <v>61</v>
      </c>
      <c r="B69" s="17" t="s">
        <v>78</v>
      </c>
      <c r="C69" s="35">
        <v>720</v>
      </c>
      <c r="D69" s="36"/>
      <c r="E69" s="36"/>
      <c r="F69" s="36"/>
      <c r="G69" s="36"/>
      <c r="H69" s="37"/>
      <c r="I69" s="37"/>
      <c r="J69" s="37"/>
      <c r="K69" s="37"/>
      <c r="L69" s="37"/>
      <c r="M69" s="37"/>
      <c r="N69" s="37"/>
      <c r="O69" s="37"/>
    </row>
    <row r="70" spans="1:15" s="6" customFormat="1" ht="28.9" customHeight="1">
      <c r="A70" s="40">
        <v>62</v>
      </c>
      <c r="B70" s="17" t="s">
        <v>79</v>
      </c>
      <c r="C70" s="35">
        <v>130</v>
      </c>
      <c r="D70" s="36"/>
      <c r="E70" s="36"/>
      <c r="F70" s="36"/>
      <c r="G70" s="36"/>
      <c r="H70" s="37"/>
      <c r="I70" s="37"/>
      <c r="J70" s="37"/>
      <c r="K70" s="37"/>
      <c r="L70" s="37"/>
      <c r="M70" s="37"/>
      <c r="N70" s="37"/>
      <c r="O70" s="37"/>
    </row>
    <row r="71" spans="1:15" s="6" customFormat="1" ht="28.9" customHeight="1">
      <c r="A71" s="40">
        <v>63</v>
      </c>
      <c r="B71" s="17" t="s">
        <v>80</v>
      </c>
      <c r="C71" s="35">
        <v>200</v>
      </c>
      <c r="D71" s="36"/>
      <c r="E71" s="36"/>
      <c r="F71" s="36"/>
      <c r="G71" s="36"/>
      <c r="H71" s="37"/>
      <c r="I71" s="37"/>
      <c r="J71" s="37"/>
      <c r="K71" s="37"/>
      <c r="L71" s="37"/>
      <c r="M71" s="37"/>
      <c r="N71" s="37"/>
      <c r="O71" s="37"/>
    </row>
    <row r="72" spans="1:15" s="6" customFormat="1" ht="28.9" customHeight="1">
      <c r="A72" s="40">
        <v>64</v>
      </c>
      <c r="B72" s="17" t="s">
        <v>92</v>
      </c>
      <c r="C72" s="35">
        <v>20000</v>
      </c>
      <c r="D72" s="36"/>
      <c r="E72" s="36"/>
      <c r="F72" s="36"/>
      <c r="G72" s="36"/>
      <c r="H72" s="37"/>
      <c r="I72" s="37"/>
      <c r="J72" s="37"/>
      <c r="K72" s="37"/>
      <c r="L72" s="37"/>
      <c r="M72" s="37"/>
      <c r="N72" s="37"/>
      <c r="O72" s="37"/>
    </row>
    <row r="73" spans="1:15" s="6" customFormat="1" ht="28.9" customHeight="1">
      <c r="A73" s="40">
        <v>65</v>
      </c>
      <c r="B73" s="17" t="s">
        <v>81</v>
      </c>
      <c r="C73" s="35">
        <v>10000</v>
      </c>
      <c r="D73" s="36"/>
      <c r="E73" s="36"/>
      <c r="F73" s="36"/>
      <c r="G73" s="36"/>
      <c r="H73" s="37"/>
      <c r="I73" s="37"/>
      <c r="J73" s="37"/>
      <c r="K73" s="37">
        <f>C73</f>
        <v>10000</v>
      </c>
      <c r="L73" s="37"/>
      <c r="M73" s="37"/>
      <c r="N73" s="37"/>
      <c r="O73" s="37"/>
    </row>
    <row r="74" spans="1:15" s="6" customFormat="1" ht="28.9" customHeight="1">
      <c r="A74" s="40">
        <v>66</v>
      </c>
      <c r="B74" s="17" t="s">
        <v>82</v>
      </c>
      <c r="C74" s="35">
        <v>500</v>
      </c>
      <c r="D74" s="36"/>
      <c r="E74" s="36"/>
      <c r="F74" s="36"/>
      <c r="G74" s="36"/>
      <c r="H74" s="37"/>
      <c r="I74" s="37"/>
      <c r="J74" s="37"/>
      <c r="K74" s="37"/>
      <c r="L74" s="37"/>
      <c r="M74" s="37"/>
      <c r="N74" s="37">
        <f>C74</f>
        <v>500</v>
      </c>
      <c r="O74" s="37"/>
    </row>
    <row r="75" spans="1:15" s="6" customFormat="1" ht="28.9" customHeight="1">
      <c r="A75" s="40">
        <v>67</v>
      </c>
      <c r="B75" s="17" t="s">
        <v>83</v>
      </c>
      <c r="C75" s="35">
        <v>500</v>
      </c>
      <c r="D75" s="36">
        <f>C75</f>
        <v>500</v>
      </c>
      <c r="E75" s="36"/>
      <c r="F75" s="36"/>
      <c r="G75" s="36"/>
      <c r="H75" s="37"/>
      <c r="I75" s="37"/>
      <c r="J75" s="37"/>
      <c r="K75" s="37"/>
      <c r="L75" s="37"/>
      <c r="M75" s="37"/>
      <c r="N75" s="37"/>
      <c r="O75" s="37"/>
    </row>
    <row r="76" spans="1:15" s="6" customFormat="1" ht="28.9" customHeight="1">
      <c r="A76" s="40">
        <v>68</v>
      </c>
      <c r="B76" s="17" t="s">
        <v>84</v>
      </c>
      <c r="C76" s="35">
        <f t="shared" si="2"/>
        <v>346890</v>
      </c>
      <c r="D76" s="36"/>
      <c r="E76" s="36"/>
      <c r="F76" s="36">
        <f>2540+344350</f>
        <v>346890</v>
      </c>
      <c r="G76" s="36"/>
      <c r="H76" s="37"/>
      <c r="I76" s="37"/>
      <c r="J76" s="37"/>
      <c r="K76" s="37"/>
      <c r="L76" s="37"/>
      <c r="M76" s="37"/>
      <c r="N76" s="37"/>
      <c r="O76" s="37"/>
    </row>
    <row r="77" spans="1:15" s="6" customFormat="1" ht="28.9" customHeight="1">
      <c r="A77" s="40">
        <v>69</v>
      </c>
      <c r="B77" s="17" t="s">
        <v>85</v>
      </c>
      <c r="C77" s="35">
        <f t="shared" si="2"/>
        <v>17524</v>
      </c>
      <c r="D77" s="37"/>
      <c r="E77" s="36">
        <v>17524</v>
      </c>
      <c r="F77" s="36"/>
      <c r="G77" s="36"/>
      <c r="H77" s="37"/>
      <c r="I77" s="37"/>
      <c r="J77" s="37"/>
      <c r="K77" s="37"/>
      <c r="L77" s="37"/>
      <c r="M77" s="37"/>
      <c r="N77" s="37"/>
      <c r="O77" s="37"/>
    </row>
    <row r="78" spans="1:15" s="6" customFormat="1" ht="28.9" customHeight="1">
      <c r="A78" s="40">
        <v>70</v>
      </c>
      <c r="B78" s="38" t="s">
        <v>91</v>
      </c>
      <c r="C78" s="35">
        <v>30000</v>
      </c>
      <c r="D78" s="36"/>
      <c r="E78" s="36"/>
      <c r="F78" s="36">
        <f>C78</f>
        <v>30000</v>
      </c>
      <c r="G78" s="36"/>
      <c r="H78" s="37"/>
      <c r="I78" s="37"/>
      <c r="J78" s="37"/>
      <c r="K78" s="37"/>
      <c r="L78" s="37"/>
      <c r="M78" s="37"/>
      <c r="N78" s="37"/>
      <c r="O78" s="37"/>
    </row>
    <row r="79" spans="1:15" s="6" customFormat="1" ht="28.9" customHeight="1">
      <c r="A79" s="40">
        <v>71</v>
      </c>
      <c r="B79" s="38" t="s">
        <v>86</v>
      </c>
      <c r="C79" s="35">
        <v>26000</v>
      </c>
      <c r="D79" s="36"/>
      <c r="E79" s="36"/>
      <c r="F79" s="36"/>
      <c r="G79" s="36"/>
      <c r="H79" s="37"/>
      <c r="I79" s="37"/>
      <c r="J79" s="37"/>
      <c r="K79" s="37">
        <v>26000</v>
      </c>
      <c r="L79" s="37"/>
      <c r="M79" s="37"/>
      <c r="N79" s="37"/>
      <c r="O79" s="37"/>
    </row>
    <row r="80" spans="1:15" s="6" customFormat="1" ht="28.9" customHeight="1">
      <c r="A80" s="40">
        <v>72</v>
      </c>
      <c r="B80" s="38" t="s">
        <v>87</v>
      </c>
      <c r="C80" s="35">
        <f t="shared" si="2"/>
        <v>2120</v>
      </c>
      <c r="D80" s="36">
        <v>2120</v>
      </c>
      <c r="E80" s="36"/>
      <c r="F80" s="36"/>
      <c r="G80" s="36"/>
      <c r="H80" s="37"/>
      <c r="I80" s="37"/>
      <c r="J80" s="37"/>
      <c r="K80" s="37"/>
      <c r="L80" s="37"/>
      <c r="M80" s="37"/>
      <c r="N80" s="37"/>
      <c r="O80" s="37"/>
    </row>
    <row r="81" spans="1:15" s="6" customFormat="1" ht="28.9" customHeight="1">
      <c r="A81" s="40">
        <v>73</v>
      </c>
      <c r="B81" s="38" t="s">
        <v>88</v>
      </c>
      <c r="C81" s="35">
        <f t="shared" si="2"/>
        <v>4356</v>
      </c>
      <c r="D81" s="37"/>
      <c r="E81" s="36">
        <v>4356</v>
      </c>
      <c r="F81" s="36"/>
      <c r="G81" s="36"/>
      <c r="H81" s="37"/>
      <c r="I81" s="37"/>
      <c r="J81" s="37"/>
      <c r="K81" s="37"/>
      <c r="L81" s="37"/>
      <c r="M81" s="37"/>
      <c r="N81" s="37"/>
      <c r="O81" s="37"/>
    </row>
    <row r="82" spans="1:15" ht="20.25" customHeight="1">
      <c r="A82" s="41">
        <v>74</v>
      </c>
      <c r="B82" s="39" t="s">
        <v>95</v>
      </c>
      <c r="C82" s="43">
        <v>296182</v>
      </c>
      <c r="D82" s="44">
        <f>34345+19617</f>
        <v>53962</v>
      </c>
      <c r="E82" s="44"/>
      <c r="F82" s="44">
        <f>4725+2037</f>
        <v>6762</v>
      </c>
      <c r="G82" s="44">
        <f>4095+7571</f>
        <v>11666</v>
      </c>
      <c r="H82" s="44"/>
      <c r="I82" s="44"/>
      <c r="J82" s="44"/>
      <c r="K82" s="44">
        <f>98214+85411+33847</f>
        <v>217472</v>
      </c>
      <c r="L82" s="44"/>
      <c r="M82" s="44"/>
      <c r="N82" s="44"/>
      <c r="O82" s="44">
        <v>6320</v>
      </c>
    </row>
    <row r="83" spans="1:15">
      <c r="A83" s="42" t="s">
        <v>96</v>
      </c>
    </row>
  </sheetData>
  <mergeCells count="17">
    <mergeCell ref="G6:G7"/>
    <mergeCell ref="H6:H7"/>
    <mergeCell ref="I6:I7"/>
    <mergeCell ref="O6:O7"/>
    <mergeCell ref="A2:O2"/>
    <mergeCell ref="A3:O3"/>
    <mergeCell ref="A5:A7"/>
    <mergeCell ref="B5:B7"/>
    <mergeCell ref="C5:C7"/>
    <mergeCell ref="D5:O5"/>
    <mergeCell ref="J6:J7"/>
    <mergeCell ref="K6:K7"/>
    <mergeCell ref="L6:M6"/>
    <mergeCell ref="N6:N7"/>
    <mergeCell ref="D6:D7"/>
    <mergeCell ref="E6:E7"/>
    <mergeCell ref="F6:F7"/>
  </mergeCells>
  <pageMargins left="0.7" right="0.2" top="0.75" bottom="0.75" header="0.3" footer="0.3"/>
  <pageSetup paperSize="9" scale="7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33BE4F-92DF-4582-932A-1B21E92B7F6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2A88690-A95E-4D84-B934-62A0E2709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AAA95DA-697D-454B-AAD0-050CB23EDF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NGAN SACH</cp:lastModifiedBy>
  <cp:lastPrinted>2023-01-16T01:05:10Z</cp:lastPrinted>
  <dcterms:created xsi:type="dcterms:W3CDTF">2018-08-22T07:49:45Z</dcterms:created>
  <dcterms:modified xsi:type="dcterms:W3CDTF">2023-01-16T01:25:50Z</dcterms:modified>
</cp:coreProperties>
</file>