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Sheet1" sheetId="1" r:id="rId1"/>
  </sheets>
  <definedNames>
    <definedName name="_xlnm.Print_Area" localSheetId="0">'Sheet1'!$A$1:$O$53</definedName>
    <definedName name="_xlnm.Print_Titles" localSheetId="0">'Sheet1'!$5:$7</definedName>
  </definedNames>
  <calcPr fullCalcOnLoad="1"/>
</workbook>
</file>

<file path=xl/sharedStrings.xml><?xml version="1.0" encoding="utf-8"?>
<sst xmlns="http://schemas.openxmlformats.org/spreadsheetml/2006/main" count="68" uniqueCount="66">
  <si>
    <t>Đơn vị: Triệu đồng</t>
  </si>
  <si>
    <t>STT</t>
  </si>
  <si>
    <t>TÊN ĐƠN VỊ</t>
  </si>
  <si>
    <t>TỔNG SỐ</t>
  </si>
  <si>
    <t>TRONG ĐÓ:</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</si>
  <si>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</si>
  <si>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</si>
  <si>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</si>
  <si>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</si>
  <si>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</si>
  <si>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</si>
  <si>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</si>
  <si>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</si>
  <si>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TRONG ĐÓ</t>
  </si>
  <si>
    <t>CHI HOẠT ĐỘNG CỦA CƠ QUAN QUẢN LÝ NHÀ NƯỚC, ĐẢNG, ĐOÀN THỂ</t>
  </si>
  <si>
    <t>CHI BẢO ĐẢM XÃ HỘI</t>
  </si>
  <si>
    <t>CHI GIAO THÔNG</t>
  </si>
  <si>
    <t>CHI NÔNG NGHIỆP, LÂM NGHIỆP, THỦY LỢI, THỦY SẢN</t>
  </si>
  <si>
    <t>DỰ TOÁN CHI ĐẦU TƯ PHÁT TRIỂN CỦA NGÂN SÁCH CẤP TỈNH CHO TỪNG CƠ QUAN, TỔ CHỨC THEO LĨNH VỰC NĂM 2023</t>
  </si>
  <si>
    <t>UBND thành phố Huế</t>
  </si>
  <si>
    <t>Ban Quản lý dự án đầu tư xây dựng khu vực huyện A Lưới</t>
  </si>
  <si>
    <t>Ban Quản lý dự án đầu tư xây dựng khu vực huyện Nam Đông</t>
  </si>
  <si>
    <t>Ban Quản lý dự án đầu tư xây dựng khu vực huyện Phong Điền</t>
  </si>
  <si>
    <t>Ban Quản lý dự án đầu tư xây dựng khu vực huyện Phú Vang</t>
  </si>
  <si>
    <t>Ban Quản lý dự án đầu tư xây dựng khu vực huyện Quảng Điền</t>
  </si>
  <si>
    <t>Ban Quản lý dự án đầu tư xây dựng khu vực thành phố Huế</t>
  </si>
  <si>
    <t>Ban Quản lý dự án đầu tư xây dựng khu vực thị xã Hương Thủy</t>
  </si>
  <si>
    <t>Ban Quản lý dự án đầu tư xây dựng khu vực thị xã Hương Trà</t>
  </si>
  <si>
    <t>Ban Quản lý dự án đầu tư xây dựng khu vực huyện Phú Lộc</t>
  </si>
  <si>
    <t>Thanh tra tỉnh</t>
  </si>
  <si>
    <t>Bộ Chỉ huy Bộ đội Biên phòng tỉnh Thừa Thiên Huế</t>
  </si>
  <si>
    <t>Bộ Chỉ huy Quân sự tỉnh Thừa Thiên Huế</t>
  </si>
  <si>
    <t>Chi cục Thủy lợi tỉnh Thừa Thiên Huế</t>
  </si>
  <si>
    <t>Chi cục Kiểm lâm tỉnh Thừa Thiên Huế</t>
  </si>
  <si>
    <t>Công an tỉnh Thừa Thiên Huế</t>
  </si>
  <si>
    <t>Đài Phát thanh và Truyền hình tỉnh Thừa Thiên Huế</t>
  </si>
  <si>
    <t>Sở Tài nguyên và Môi trường</t>
  </si>
  <si>
    <t>Sở Y tế</t>
  </si>
  <si>
    <t>Sở Nông nghiệp và PTNT</t>
  </si>
  <si>
    <t>Sở Thông tin và truyền thông</t>
  </si>
  <si>
    <t>Sở Xây dựng</t>
  </si>
  <si>
    <t>Sở Tư pháp</t>
  </si>
  <si>
    <t>Công ty TNHH Nhà nước 1 thành viên Khai thác công trình thủy lợi TTH</t>
  </si>
  <si>
    <t>Trung tâm Bảo tồn di tích cố đô Huế</t>
  </si>
  <si>
    <t>Trung tâm công nghệ thông tin tỉnh</t>
  </si>
  <si>
    <t>Trung tâm Phát triển Quỹ đất thị xã Hương Thuỷ</t>
  </si>
  <si>
    <t>Bảo tàng Lịch sử tỉnh TTH</t>
  </si>
  <si>
    <t>Đoàn bóng đá Huế</t>
  </si>
  <si>
    <t>Văn phòng Tỉnh ủy</t>
  </si>
  <si>
    <t>Văn phòng UBND tỉnh</t>
  </si>
  <si>
    <t>Ban QLDA ĐTXD Chương trình phát triển các đô thị loại II(các đô thị xanh)</t>
  </si>
  <si>
    <t>Ban QLDA Tăng cường khả năng chống chịu với những tác động của biến đối khí hậu cho các cộng đồng dễ bị tổn thương ven biển do Quỹ khí hậu xanh viện trợ không hoàn lại thông qua Chương trình Phát triển Liên hiệp quốc</t>
  </si>
  <si>
    <t>UBND TỈNH THỪA THIÊN HUẾ</t>
  </si>
  <si>
    <t>Ban QL Khu Kinh tế, công nghiệp</t>
  </si>
  <si>
    <t>Ban Quản lý dự án đầu tư xây dựng công trình Nông nghiệp và Phát triển Nông thôn tỉnh</t>
  </si>
  <si>
    <t>Ban Quản lý dự án đầu tư xây dựng công trình Giao thông tỉnh</t>
  </si>
  <si>
    <t>Ban Quản lý dự án đầu tư xây dựng và phát triển đô thị tỉnh</t>
  </si>
  <si>
    <t>UBND thị xã Hương Thuỷ</t>
  </si>
  <si>
    <t>Sở Kế hoạch và Đầu tư</t>
  </si>
  <si>
    <t>Trung tâm Bảo trợ xã hội tỉnh Thừa Thiên Huế</t>
  </si>
  <si>
    <t>Các dự án chưa phân khai (bao gồm chương trình mục tiêu quốc gia)</t>
  </si>
  <si>
    <t>Chương trình mục tiêu quốc gia phát triển kinh tế xã hội vùng đồng bào dân tộc thiểu số và miền núi</t>
  </si>
  <si>
    <t>Chương trình mục tiêu quốc gia giảm nghèo bền vững</t>
  </si>
  <si>
    <t>Chương trình mục tiêu quốc gia nông thôn mới</t>
  </si>
  <si>
    <t>Biểu số 52/CK-NSNN</t>
  </si>
  <si>
    <t>(Dự toán đã được Hội đồng nhân dân quyết định)</t>
  </si>
</sst>
</file>

<file path=xl/styles.xml><?xml version="1.0" encoding="utf-8"?>
<styleSheet xmlns="http://schemas.openxmlformats.org/spreadsheetml/2006/main">
  <numFmts count="18">
    <numFmt numFmtId="5" formatCode="&quot; &quot;#,##0_);\(&quot; &quot;#,##0\)"/>
    <numFmt numFmtId="6" formatCode="&quot; &quot;#,##0_);[Red]\(&quot; &quot;#,##0\)"/>
    <numFmt numFmtId="7" formatCode="&quot; &quot;#,##0.00_);\(&quot; &quot;#,##0.00\)"/>
    <numFmt numFmtId="8" formatCode="&quot; &quot;#,##0.00_);[Red]\(&quot; &quot;#,##0.00\)"/>
    <numFmt numFmtId="42" formatCode="_(&quot; &quot;* #,##0_);_(&quot; &quot;* \(#,##0\);_(&quot; &quot;* &quot;-&quot;_);_(@_)"/>
    <numFmt numFmtId="41" formatCode="_(* #,##0_);_(* \(#,##0\);_(* &quot;-&quot;_);_(@_)"/>
    <numFmt numFmtId="44" formatCode="_(&quot; &quot;* #,##0.00_);_(&quot; &quot;* \(#,##0.00\);_(&quot; &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
    <numFmt numFmtId="171" formatCode="###,###,###"/>
    <numFmt numFmtId="172" formatCode="_(* #,##0_);_(* \(#,##0\);_(* &quot;-&quot;??_);_(@_)"/>
    <numFmt numFmtId="173" formatCode="#,###;\-#,###;&quot;&quot;;_(@_)"/>
  </numFmts>
  <fonts count="47">
    <font>
      <sz val="11"/>
      <color theme="1"/>
      <name val="Calibri"/>
      <family val="2"/>
    </font>
    <font>
      <sz val="11"/>
      <color indexed="8"/>
      <name val="Calibri"/>
      <family val="2"/>
    </font>
    <font>
      <sz val="12"/>
      <name val=".VnArial Narrow"/>
      <family val="2"/>
    </font>
    <font>
      <b/>
      <sz val="12"/>
      <name val="Times New Roman"/>
      <family val="1"/>
    </font>
    <font>
      <sz val="12"/>
      <name val="Times New Roman"/>
      <family val="1"/>
    </font>
    <font>
      <i/>
      <sz val="12"/>
      <name val="Times New Roman"/>
      <family val="1"/>
    </font>
    <font>
      <b/>
      <sz val="10"/>
      <name val="Times New Roman"/>
      <family val="1"/>
    </font>
    <font>
      <sz val="12"/>
      <name val=".VnTime"/>
      <family val="2"/>
    </font>
    <font>
      <sz val="10"/>
      <name val="Arial"/>
      <family val="2"/>
    </font>
    <font>
      <sz val="13"/>
      <name val=".VnTime"/>
      <family val="2"/>
    </font>
    <font>
      <sz val="11"/>
      <name val="Times New Roman"/>
      <family val="1"/>
    </font>
    <font>
      <sz val="10"/>
      <name val="Times New Roman"/>
      <family val="1"/>
    </font>
    <font>
      <i/>
      <sz val="11"/>
      <name val="Times New Roman"/>
      <family val="1"/>
    </font>
    <font>
      <b/>
      <u val="single"/>
      <sz val="8"/>
      <name val="Times New Roman"/>
      <family val="1"/>
    </font>
    <font>
      <u val="single"/>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thin"/>
      <bottom style="dotted"/>
    </border>
    <border>
      <left style="thin"/>
      <right style="thin"/>
      <top style="dotted"/>
      <bottom style="dotted"/>
    </border>
    <border>
      <left style="thin"/>
      <right style="thin"/>
      <top style="dotted"/>
      <bottom>
        <color indexed="63"/>
      </bottom>
    </border>
    <border>
      <left style="thin"/>
      <right style="thin"/>
      <top style="dotted"/>
      <bottom style="thin"/>
    </border>
    <border>
      <left style="thin"/>
      <right style="thin"/>
      <top>
        <color indexed="63"/>
      </top>
      <bottom style="thin"/>
    </border>
    <border>
      <left style="thin"/>
      <right style="thin"/>
      <top style="hair"/>
      <bottom style="thin"/>
    </border>
    <border>
      <left style="thin"/>
      <right style="thin"/>
      <top style="thin"/>
      <bottom/>
    </border>
    <border>
      <left style="thin"/>
      <right style="thin"/>
      <top/>
      <bottom/>
    </border>
    <border>
      <left style="thin"/>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9" fontId="1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173" fontId="9"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7" fillId="0" borderId="0">
      <alignment/>
      <protection/>
    </xf>
    <xf numFmtId="0" fontId="8" fillId="0" borderId="0">
      <alignment/>
      <protection/>
    </xf>
    <xf numFmtId="0" fontId="2" fillId="0" borderId="0">
      <alignment/>
      <protection/>
    </xf>
    <xf numFmtId="0" fontId="0" fillId="0" borderId="0">
      <alignment/>
      <protection/>
    </xf>
    <xf numFmtId="0" fontId="7" fillId="0" borderId="0">
      <alignment/>
      <protection/>
    </xf>
    <xf numFmtId="0" fontId="10" fillId="0" borderId="0">
      <alignment/>
      <protection/>
    </xf>
    <xf numFmtId="0" fontId="2" fillId="0" borderId="0">
      <alignment/>
      <protection/>
    </xf>
    <xf numFmtId="0" fontId="8"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9">
    <xf numFmtId="0" fontId="0" fillId="0" borderId="0" xfId="0" applyFont="1" applyAlignment="1">
      <alignment/>
    </xf>
    <xf numFmtId="0" fontId="3" fillId="0" borderId="0" xfId="0" applyFont="1" applyFill="1" applyAlignment="1">
      <alignment/>
    </xf>
    <xf numFmtId="0" fontId="4" fillId="0" borderId="0" xfId="0" applyFont="1" applyFill="1" applyAlignment="1">
      <alignment/>
    </xf>
    <xf numFmtId="0" fontId="5" fillId="0" borderId="0" xfId="0" applyNumberFormat="1" applyFont="1" applyFill="1" applyAlignment="1">
      <alignment horizontal="center" vertical="center" wrapText="1"/>
    </xf>
    <xf numFmtId="171" fontId="6" fillId="0" borderId="0" xfId="0" applyNumberFormat="1" applyFont="1" applyFill="1" applyAlignment="1">
      <alignment vertical="center" wrapText="1"/>
    </xf>
    <xf numFmtId="171" fontId="13" fillId="0" borderId="10" xfId="0" applyNumberFormat="1" applyFont="1" applyFill="1" applyBorder="1" applyAlignment="1" applyProtection="1">
      <alignment horizontal="center" vertical="center"/>
      <protection/>
    </xf>
    <xf numFmtId="171" fontId="13" fillId="0" borderId="10" xfId="0" applyNumberFormat="1" applyFont="1" applyFill="1" applyBorder="1" applyAlignment="1">
      <alignment horizontal="center" vertical="center"/>
    </xf>
    <xf numFmtId="0" fontId="14" fillId="0" borderId="10" xfId="0" applyFont="1" applyFill="1" applyBorder="1" applyAlignment="1">
      <alignment vertical="center"/>
    </xf>
    <xf numFmtId="0" fontId="14"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11" fillId="0" borderId="0" xfId="0" applyNumberFormat="1" applyFont="1" applyFill="1" applyAlignment="1">
      <alignment vertical="center"/>
    </xf>
    <xf numFmtId="0" fontId="3" fillId="0" borderId="0" xfId="0" applyNumberFormat="1" applyFont="1" applyFill="1" applyAlignment="1">
      <alignment horizontal="right" vertical="center"/>
    </xf>
    <xf numFmtId="171" fontId="12" fillId="0" borderId="0" xfId="0" applyNumberFormat="1" applyFont="1" applyFill="1" applyBorder="1" applyAlignment="1">
      <alignment horizontal="right"/>
    </xf>
    <xf numFmtId="171" fontId="3" fillId="0" borderId="11" xfId="0" applyNumberFormat="1" applyFont="1" applyFill="1" applyBorder="1" applyAlignment="1" applyProtection="1">
      <alignment horizontal="center" vertical="center"/>
      <protection/>
    </xf>
    <xf numFmtId="0" fontId="0" fillId="0" borderId="0" xfId="0" applyFont="1" applyAlignment="1">
      <alignment vertical="center"/>
    </xf>
    <xf numFmtId="3" fontId="0" fillId="0" borderId="0" xfId="0" applyNumberFormat="1" applyFont="1" applyAlignment="1">
      <alignment vertical="center"/>
    </xf>
    <xf numFmtId="0" fontId="11" fillId="0" borderId="0" xfId="0" applyFont="1" applyFill="1" applyAlignment="1">
      <alignment vertical="center" wrapText="1"/>
    </xf>
    <xf numFmtId="171" fontId="6" fillId="0" borderId="10" xfId="0" applyNumberFormat="1" applyFont="1" applyFill="1" applyBorder="1" applyAlignment="1">
      <alignment horizontal="center" vertical="center" wrapText="1"/>
    </xf>
    <xf numFmtId="0" fontId="4" fillId="0" borderId="0" xfId="0" applyFont="1" applyFill="1" applyAlignment="1">
      <alignment wrapText="1"/>
    </xf>
    <xf numFmtId="3" fontId="3" fillId="0" borderId="12" xfId="0" applyNumberFormat="1" applyFont="1" applyFill="1" applyBorder="1" applyAlignment="1">
      <alignment horizontal="center" vertical="center"/>
    </xf>
    <xf numFmtId="3" fontId="11" fillId="0" borderId="12" xfId="0" applyNumberFormat="1" applyFont="1" applyFill="1" applyBorder="1" applyAlignment="1">
      <alignment vertical="center"/>
    </xf>
    <xf numFmtId="3" fontId="11" fillId="0" borderId="12" xfId="0" applyNumberFormat="1" applyFont="1" applyFill="1" applyBorder="1" applyAlignment="1">
      <alignment/>
    </xf>
    <xf numFmtId="3" fontId="11" fillId="0" borderId="13" xfId="0" applyNumberFormat="1" applyFont="1" applyFill="1" applyBorder="1" applyAlignment="1">
      <alignment/>
    </xf>
    <xf numFmtId="3" fontId="11" fillId="0" borderId="14" xfId="0" applyNumberFormat="1" applyFont="1" applyFill="1" applyBorder="1" applyAlignment="1">
      <alignment/>
    </xf>
    <xf numFmtId="3" fontId="6" fillId="0" borderId="11" xfId="0" applyNumberFormat="1" applyFont="1" applyFill="1" applyBorder="1" applyAlignment="1">
      <alignment horizontal="right" vertical="center"/>
    </xf>
    <xf numFmtId="0" fontId="5" fillId="0" borderId="0" xfId="0" applyNumberFormat="1" applyFont="1" applyFill="1" applyAlignment="1">
      <alignment horizontal="right" vertical="center" wrapText="1"/>
    </xf>
    <xf numFmtId="171" fontId="13" fillId="0" borderId="10" xfId="0" applyNumberFormat="1" applyFont="1" applyFill="1" applyBorder="1" applyAlignment="1">
      <alignment horizontal="right" vertical="center"/>
    </xf>
    <xf numFmtId="3" fontId="6" fillId="0" borderId="12" xfId="0" applyNumberFormat="1" applyFont="1" applyFill="1" applyBorder="1" applyAlignment="1">
      <alignment horizontal="right" vertical="center"/>
    </xf>
    <xf numFmtId="0" fontId="4" fillId="0" borderId="0" xfId="0" applyFont="1" applyFill="1" applyAlignment="1">
      <alignment horizontal="right"/>
    </xf>
    <xf numFmtId="0" fontId="0" fillId="0" borderId="0" xfId="0" applyFont="1" applyBorder="1" applyAlignment="1">
      <alignment vertical="center"/>
    </xf>
    <xf numFmtId="3" fontId="11" fillId="0" borderId="12" xfId="0" applyNumberFormat="1" applyFont="1" applyFill="1" applyBorder="1" applyAlignment="1">
      <alignment horizontal="right" vertical="center"/>
    </xf>
    <xf numFmtId="171" fontId="11" fillId="0" borderId="12" xfId="0" applyNumberFormat="1" applyFont="1" applyFill="1" applyBorder="1" applyAlignment="1" applyProtection="1">
      <alignment horizontal="center" vertical="center"/>
      <protection/>
    </xf>
    <xf numFmtId="171" fontId="11" fillId="0" borderId="12" xfId="0" applyNumberFormat="1" applyFont="1" applyFill="1" applyBorder="1" applyAlignment="1">
      <alignment horizontal="left" vertical="center" wrapText="1"/>
    </xf>
    <xf numFmtId="0" fontId="11" fillId="0" borderId="12" xfId="65" applyNumberFormat="1" applyFont="1" applyFill="1" applyBorder="1" applyAlignment="1">
      <alignment horizontal="center" vertical="center"/>
      <protection/>
    </xf>
    <xf numFmtId="1" fontId="11" fillId="0" borderId="12" xfId="65" applyNumberFormat="1" applyFont="1" applyFill="1" applyBorder="1" applyAlignment="1">
      <alignment horizontal="left" vertical="center" wrapText="1"/>
      <protection/>
    </xf>
    <xf numFmtId="0" fontId="11" fillId="0" borderId="12" xfId="0" applyFont="1" applyFill="1" applyBorder="1" applyAlignment="1">
      <alignment wrapText="1"/>
    </xf>
    <xf numFmtId="0" fontId="11" fillId="0" borderId="13" xfId="0" applyFont="1" applyFill="1" applyBorder="1" applyAlignment="1">
      <alignment wrapText="1"/>
    </xf>
    <xf numFmtId="3" fontId="3" fillId="0" borderId="0" xfId="0" applyNumberFormat="1" applyFont="1" applyFill="1" applyBorder="1" applyAlignment="1">
      <alignment horizontal="center" vertical="center"/>
    </xf>
    <xf numFmtId="171" fontId="6" fillId="0" borderId="11" xfId="0" applyNumberFormat="1" applyFont="1" applyFill="1" applyBorder="1" applyAlignment="1">
      <alignment horizontal="center" vertical="center" wrapText="1"/>
    </xf>
    <xf numFmtId="0" fontId="11" fillId="0" borderId="13" xfId="65" applyNumberFormat="1" applyFont="1" applyFill="1" applyBorder="1" applyAlignment="1">
      <alignment horizontal="center" vertical="center"/>
      <protection/>
    </xf>
    <xf numFmtId="0" fontId="11" fillId="0" borderId="14" xfId="65" applyNumberFormat="1" applyFont="1" applyFill="1" applyBorder="1" applyAlignment="1">
      <alignment horizontal="center" vertical="center"/>
      <protection/>
    </xf>
    <xf numFmtId="0" fontId="11" fillId="0" borderId="14" xfId="0" applyFont="1" applyFill="1" applyBorder="1" applyAlignment="1">
      <alignment wrapText="1"/>
    </xf>
    <xf numFmtId="3" fontId="6" fillId="0" borderId="14" xfId="0" applyNumberFormat="1" applyFont="1" applyFill="1" applyBorder="1" applyAlignment="1">
      <alignment horizontal="right" vertical="center"/>
    </xf>
    <xf numFmtId="0" fontId="6" fillId="0" borderId="0" xfId="0" applyFont="1" applyFill="1" applyAlignment="1">
      <alignment/>
    </xf>
    <xf numFmtId="171" fontId="6" fillId="0" borderId="15"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171" fontId="6" fillId="0" borderId="17" xfId="0" applyNumberFormat="1" applyFont="1" applyFill="1" applyBorder="1" applyAlignment="1" applyProtection="1">
      <alignment horizontal="center" vertical="center" wrapText="1"/>
      <protection/>
    </xf>
    <xf numFmtId="171" fontId="6" fillId="0" borderId="18" xfId="0" applyNumberFormat="1" applyFont="1" applyFill="1" applyBorder="1" applyAlignment="1" applyProtection="1">
      <alignment horizontal="center" vertical="center" wrapText="1"/>
      <protection/>
    </xf>
    <xf numFmtId="171" fontId="6" fillId="0" borderId="15" xfId="0" applyNumberFormat="1" applyFont="1" applyFill="1" applyBorder="1" applyAlignment="1" applyProtection="1">
      <alignment horizontal="center" vertical="center" wrapText="1"/>
      <protection/>
    </xf>
    <xf numFmtId="171" fontId="6" fillId="0" borderId="19" xfId="0" applyNumberFormat="1" applyFont="1" applyFill="1" applyBorder="1" applyAlignment="1" applyProtection="1">
      <alignment horizontal="center" vertical="center" wrapText="1"/>
      <protection/>
    </xf>
    <xf numFmtId="171" fontId="6" fillId="0" borderId="10" xfId="0" applyNumberFormat="1" applyFont="1" applyFill="1" applyBorder="1" applyAlignment="1">
      <alignment horizontal="center" vertical="center" wrapText="1"/>
    </xf>
    <xf numFmtId="171" fontId="6" fillId="0" borderId="16" xfId="0" applyNumberFormat="1" applyFont="1" applyFill="1" applyBorder="1" applyAlignment="1">
      <alignment horizontal="center" vertical="center" wrapText="1"/>
    </xf>
    <xf numFmtId="171" fontId="6" fillId="0" borderId="19" xfId="0" applyNumberFormat="1" applyFont="1" applyFill="1" applyBorder="1" applyAlignment="1">
      <alignment horizontal="center" vertical="center" wrapText="1"/>
    </xf>
    <xf numFmtId="171" fontId="6" fillId="0" borderId="10" xfId="0" applyNumberFormat="1" applyFont="1" applyFill="1" applyBorder="1" applyAlignment="1" applyProtection="1">
      <alignment horizontal="center" vertical="center" wrapText="1"/>
      <protection/>
    </xf>
    <xf numFmtId="171" fontId="6" fillId="0" borderId="16" xfId="0" applyNumberFormat="1" applyFont="1" applyFill="1" applyBorder="1" applyAlignment="1" applyProtection="1">
      <alignment horizontal="center"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AI" xfId="50"/>
    <cellStyle name="Heading 1" xfId="51"/>
    <cellStyle name="Heading 2" xfId="52"/>
    <cellStyle name="Heading 3" xfId="53"/>
    <cellStyle name="Heading 4" xfId="54"/>
    <cellStyle name="Input" xfId="55"/>
    <cellStyle name="Linked Cell" xfId="56"/>
    <cellStyle name="Neutral" xfId="57"/>
    <cellStyle name="Normal 2" xfId="58"/>
    <cellStyle name="Normal 3" xfId="59"/>
    <cellStyle name="Normal 4" xfId="60"/>
    <cellStyle name="Normal 5" xfId="61"/>
    <cellStyle name="Normal 6" xfId="62"/>
    <cellStyle name="Normal 7" xfId="63"/>
    <cellStyle name="Normal 8" xfId="64"/>
    <cellStyle name="Normal_Bieu mau (CV ) 2 2 2"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3"/>
  <sheetViews>
    <sheetView tabSelected="1" zoomScale="130" zoomScaleNormal="130" zoomScalePageLayoutView="0" workbookViewId="0" topLeftCell="A1">
      <selection activeCell="E6" sqref="E6:E7"/>
    </sheetView>
  </sheetViews>
  <sheetFormatPr defaultColWidth="11.7109375" defaultRowHeight="15"/>
  <cols>
    <col min="1" max="1" width="6.8515625" style="2" customWidth="1"/>
    <col min="2" max="2" width="59.00390625" style="19" bestFit="1" customWidth="1"/>
    <col min="3" max="3" width="12.8515625" style="29" customWidth="1"/>
    <col min="4" max="10" width="8.140625" style="2" customWidth="1"/>
    <col min="11" max="12" width="10.421875" style="2" customWidth="1"/>
    <col min="13" max="13" width="11.421875" style="2" customWidth="1"/>
    <col min="14" max="14" width="11.28125" style="2" customWidth="1"/>
    <col min="15" max="15" width="8.7109375" style="2" customWidth="1"/>
    <col min="16" max="16384" width="11.7109375" style="2" customWidth="1"/>
  </cols>
  <sheetData>
    <row r="1" spans="1:15" s="9" customFormat="1" ht="27.75" customHeight="1">
      <c r="A1" s="1" t="s">
        <v>52</v>
      </c>
      <c r="B1" s="17"/>
      <c r="C1" s="10"/>
      <c r="D1" s="10"/>
      <c r="E1" s="10"/>
      <c r="F1" s="10"/>
      <c r="H1" s="11"/>
      <c r="O1" s="12" t="s">
        <v>64</v>
      </c>
    </row>
    <row r="2" spans="1:15" ht="35.25" customHeight="1">
      <c r="A2" s="48" t="s">
        <v>18</v>
      </c>
      <c r="B2" s="48"/>
      <c r="C2" s="48"/>
      <c r="D2" s="48"/>
      <c r="E2" s="48"/>
      <c r="F2" s="48"/>
      <c r="G2" s="48"/>
      <c r="H2" s="48"/>
      <c r="I2" s="48"/>
      <c r="J2" s="48"/>
      <c r="K2" s="48"/>
      <c r="L2" s="48"/>
      <c r="M2" s="48"/>
      <c r="N2" s="48"/>
      <c r="O2" s="48"/>
    </row>
    <row r="3" spans="1:15" ht="15.75" customHeight="1">
      <c r="A3" s="49" t="s">
        <v>65</v>
      </c>
      <c r="B3" s="49"/>
      <c r="C3" s="49"/>
      <c r="D3" s="49"/>
      <c r="E3" s="49"/>
      <c r="F3" s="49"/>
      <c r="G3" s="49"/>
      <c r="H3" s="49"/>
      <c r="I3" s="49"/>
      <c r="J3" s="49"/>
      <c r="K3" s="49"/>
      <c r="L3" s="49"/>
      <c r="M3" s="49"/>
      <c r="N3" s="49"/>
      <c r="O3" s="49"/>
    </row>
    <row r="4" spans="1:15" ht="21" customHeight="1">
      <c r="A4" s="3"/>
      <c r="B4" s="3"/>
      <c r="C4" s="26"/>
      <c r="D4" s="3"/>
      <c r="E4" s="3"/>
      <c r="F4" s="3"/>
      <c r="G4" s="3"/>
      <c r="H4" s="3"/>
      <c r="I4" s="3"/>
      <c r="O4" s="13" t="s">
        <v>0</v>
      </c>
    </row>
    <row r="5" spans="1:15" s="44" customFormat="1" ht="21" customHeight="1">
      <c r="A5" s="50" t="s">
        <v>1</v>
      </c>
      <c r="B5" s="50" t="s">
        <v>2</v>
      </c>
      <c r="C5" s="50" t="s">
        <v>3</v>
      </c>
      <c r="D5" s="53" t="s">
        <v>4</v>
      </c>
      <c r="E5" s="53"/>
      <c r="F5" s="53"/>
      <c r="G5" s="53"/>
      <c r="H5" s="53"/>
      <c r="I5" s="53"/>
      <c r="J5" s="53"/>
      <c r="K5" s="53"/>
      <c r="L5" s="53"/>
      <c r="M5" s="53"/>
      <c r="N5" s="53"/>
      <c r="O5" s="53"/>
    </row>
    <row r="6" spans="1:15" s="44" customFormat="1" ht="27.75" customHeight="1">
      <c r="A6" s="51"/>
      <c r="B6" s="51"/>
      <c r="C6" s="51"/>
      <c r="D6" s="57" t="s">
        <v>5</v>
      </c>
      <c r="E6" s="57" t="s">
        <v>6</v>
      </c>
      <c r="F6" s="57" t="s">
        <v>7</v>
      </c>
      <c r="G6" s="54" t="s">
        <v>8</v>
      </c>
      <c r="H6" s="46" t="s">
        <v>9</v>
      </c>
      <c r="I6" s="54" t="s">
        <v>10</v>
      </c>
      <c r="J6" s="54" t="s">
        <v>11</v>
      </c>
      <c r="K6" s="54" t="s">
        <v>12</v>
      </c>
      <c r="L6" s="56" t="s">
        <v>13</v>
      </c>
      <c r="M6" s="56"/>
      <c r="N6" s="54" t="s">
        <v>14</v>
      </c>
      <c r="O6" s="46" t="s">
        <v>15</v>
      </c>
    </row>
    <row r="7" spans="1:15" s="4" customFormat="1" ht="81.75" customHeight="1">
      <c r="A7" s="52"/>
      <c r="B7" s="52"/>
      <c r="C7" s="52"/>
      <c r="D7" s="58"/>
      <c r="E7" s="58"/>
      <c r="F7" s="58"/>
      <c r="G7" s="55"/>
      <c r="H7" s="47"/>
      <c r="I7" s="55"/>
      <c r="J7" s="55"/>
      <c r="K7" s="55"/>
      <c r="L7" s="45" t="s">
        <v>16</v>
      </c>
      <c r="M7" s="45" t="s">
        <v>17</v>
      </c>
      <c r="N7" s="55"/>
      <c r="O7" s="47"/>
    </row>
    <row r="8" spans="1:15" s="8" customFormat="1" ht="28.5" customHeight="1">
      <c r="A8" s="5"/>
      <c r="B8" s="18" t="s">
        <v>3</v>
      </c>
      <c r="C8" s="27"/>
      <c r="D8" s="6"/>
      <c r="E8" s="6"/>
      <c r="F8" s="6"/>
      <c r="G8" s="6"/>
      <c r="H8" s="7"/>
      <c r="I8" s="7"/>
      <c r="J8" s="7"/>
      <c r="K8" s="7"/>
      <c r="L8" s="7"/>
      <c r="M8" s="7"/>
      <c r="N8" s="7"/>
      <c r="O8" s="7"/>
    </row>
    <row r="9" spans="1:16" s="15" customFormat="1" ht="15.75">
      <c r="A9" s="14"/>
      <c r="B9" s="39" t="s">
        <v>3</v>
      </c>
      <c r="C9" s="25">
        <f>SUBTOTAL(9,C10:C53)</f>
        <v>4777231.0030000005</v>
      </c>
      <c r="D9" s="25">
        <f aca="true" t="shared" si="0" ref="D9:O9">SUBTOTAL(9,D10:D52)</f>
        <v>277500</v>
      </c>
      <c r="E9" s="25">
        <f t="shared" si="0"/>
        <v>0</v>
      </c>
      <c r="F9" s="25">
        <f t="shared" si="0"/>
        <v>230860</v>
      </c>
      <c r="G9" s="25">
        <f t="shared" si="0"/>
        <v>140000</v>
      </c>
      <c r="H9" s="25">
        <f t="shared" si="0"/>
        <v>10000</v>
      </c>
      <c r="I9" s="25">
        <f t="shared" si="0"/>
        <v>5400</v>
      </c>
      <c r="J9" s="25">
        <f t="shared" si="0"/>
        <v>352867</v>
      </c>
      <c r="K9" s="25">
        <f t="shared" si="0"/>
        <v>2685133.003</v>
      </c>
      <c r="L9" s="25">
        <f t="shared" si="0"/>
        <v>1342074</v>
      </c>
      <c r="M9" s="25">
        <f t="shared" si="0"/>
        <v>687643</v>
      </c>
      <c r="N9" s="25">
        <f t="shared" si="0"/>
        <v>41801</v>
      </c>
      <c r="O9" s="25">
        <f t="shared" si="0"/>
        <v>382541</v>
      </c>
      <c r="P9" s="16"/>
    </row>
    <row r="10" spans="1:16" s="15" customFormat="1" ht="15">
      <c r="A10" s="32">
        <v>1</v>
      </c>
      <c r="B10" s="33" t="s">
        <v>53</v>
      </c>
      <c r="C10" s="28">
        <f aca="true" t="shared" si="1" ref="C10:C25">SUM(D10:K10)+N10+O10</f>
        <v>103497</v>
      </c>
      <c r="D10" s="31"/>
      <c r="E10" s="31"/>
      <c r="F10" s="31"/>
      <c r="G10" s="31"/>
      <c r="H10" s="31"/>
      <c r="I10" s="31"/>
      <c r="J10" s="31"/>
      <c r="K10" s="31">
        <v>103497</v>
      </c>
      <c r="L10" s="31">
        <v>103497</v>
      </c>
      <c r="M10" s="31"/>
      <c r="N10" s="31"/>
      <c r="O10" s="31"/>
      <c r="P10" s="16"/>
    </row>
    <row r="11" spans="1:17" s="15" customFormat="1" ht="25.5">
      <c r="A11" s="34">
        <v>2</v>
      </c>
      <c r="B11" s="35" t="s">
        <v>54</v>
      </c>
      <c r="C11" s="28">
        <f t="shared" si="1"/>
        <v>374900</v>
      </c>
      <c r="D11" s="21"/>
      <c r="E11" s="21"/>
      <c r="F11" s="21"/>
      <c r="G11" s="21"/>
      <c r="H11" s="21"/>
      <c r="I11" s="21"/>
      <c r="J11" s="21"/>
      <c r="K11" s="21">
        <v>374900</v>
      </c>
      <c r="L11" s="21"/>
      <c r="M11" s="21">
        <v>374900</v>
      </c>
      <c r="N11" s="21"/>
      <c r="O11" s="21"/>
      <c r="Q11" s="30"/>
    </row>
    <row r="12" spans="1:15" s="15" customFormat="1" ht="15">
      <c r="A12" s="34">
        <v>3</v>
      </c>
      <c r="B12" s="35" t="s">
        <v>55</v>
      </c>
      <c r="C12" s="28">
        <f t="shared" si="1"/>
        <v>952017</v>
      </c>
      <c r="D12" s="21"/>
      <c r="E12" s="21"/>
      <c r="F12" s="21"/>
      <c r="G12" s="21"/>
      <c r="H12" s="21"/>
      <c r="I12" s="21"/>
      <c r="J12" s="21"/>
      <c r="K12" s="21">
        <v>952017</v>
      </c>
      <c r="L12" s="21">
        <v>952017</v>
      </c>
      <c r="M12" s="21"/>
      <c r="N12" s="21"/>
      <c r="O12" s="21"/>
    </row>
    <row r="13" spans="1:15" s="15" customFormat="1" ht="15">
      <c r="A13" s="32">
        <v>4</v>
      </c>
      <c r="B13" s="35" t="s">
        <v>56</v>
      </c>
      <c r="C13" s="28">
        <f t="shared" si="1"/>
        <v>503275</v>
      </c>
      <c r="D13" s="21">
        <v>21015</v>
      </c>
      <c r="E13" s="21"/>
      <c r="F13" s="21">
        <v>211000</v>
      </c>
      <c r="G13" s="21"/>
      <c r="H13" s="21"/>
      <c r="I13" s="21"/>
      <c r="J13" s="21">
        <v>38660</v>
      </c>
      <c r="K13" s="21">
        <v>232600</v>
      </c>
      <c r="L13" s="21">
        <v>26600</v>
      </c>
      <c r="M13" s="21"/>
      <c r="N13" s="21"/>
      <c r="O13" s="21"/>
    </row>
    <row r="14" spans="1:17" s="15" customFormat="1" ht="15.75">
      <c r="A14" s="34">
        <v>5</v>
      </c>
      <c r="B14" s="35" t="s">
        <v>19</v>
      </c>
      <c r="C14" s="28">
        <f t="shared" si="1"/>
        <v>284207</v>
      </c>
      <c r="D14" s="21"/>
      <c r="E14" s="21"/>
      <c r="F14" s="21"/>
      <c r="G14" s="21"/>
      <c r="H14" s="21"/>
      <c r="I14" s="21"/>
      <c r="J14" s="21">
        <v>284207</v>
      </c>
      <c r="K14" s="21"/>
      <c r="L14" s="21"/>
      <c r="M14" s="21"/>
      <c r="N14" s="21"/>
      <c r="O14" s="21"/>
      <c r="Q14" s="20"/>
    </row>
    <row r="15" spans="1:17" s="15" customFormat="1" ht="15.75">
      <c r="A15" s="34">
        <v>6</v>
      </c>
      <c r="B15" s="35" t="s">
        <v>57</v>
      </c>
      <c r="C15" s="28">
        <f t="shared" si="1"/>
        <v>6142</v>
      </c>
      <c r="D15" s="21"/>
      <c r="E15" s="21"/>
      <c r="F15" s="21"/>
      <c r="G15" s="21"/>
      <c r="H15" s="21"/>
      <c r="I15" s="21"/>
      <c r="J15" s="21"/>
      <c r="K15" s="21">
        <f>2294+3848</f>
        <v>6142</v>
      </c>
      <c r="L15" s="21"/>
      <c r="M15" s="21"/>
      <c r="N15" s="21"/>
      <c r="O15" s="21"/>
      <c r="Q15" s="38"/>
    </row>
    <row r="16" spans="1:15" s="15" customFormat="1" ht="15">
      <c r="A16" s="32">
        <v>7</v>
      </c>
      <c r="B16" s="35" t="s">
        <v>20</v>
      </c>
      <c r="C16" s="28">
        <f t="shared" si="1"/>
        <v>20000</v>
      </c>
      <c r="D16" s="21"/>
      <c r="E16" s="21"/>
      <c r="F16" s="21"/>
      <c r="G16" s="21"/>
      <c r="H16" s="21"/>
      <c r="I16" s="21"/>
      <c r="J16" s="21"/>
      <c r="K16" s="21">
        <v>20000</v>
      </c>
      <c r="L16" s="21">
        <v>20000</v>
      </c>
      <c r="M16" s="21"/>
      <c r="N16" s="21"/>
      <c r="O16" s="21"/>
    </row>
    <row r="17" spans="1:15" s="15" customFormat="1" ht="15">
      <c r="A17" s="34">
        <v>8</v>
      </c>
      <c r="B17" s="35" t="s">
        <v>21</v>
      </c>
      <c r="C17" s="28">
        <f t="shared" si="1"/>
        <v>26800</v>
      </c>
      <c r="D17" s="21"/>
      <c r="E17" s="21"/>
      <c r="F17" s="21"/>
      <c r="G17" s="21"/>
      <c r="H17" s="21"/>
      <c r="I17" s="21"/>
      <c r="J17" s="21"/>
      <c r="K17" s="21">
        <v>20000</v>
      </c>
      <c r="L17" s="21">
        <v>10000</v>
      </c>
      <c r="M17" s="21">
        <v>10000</v>
      </c>
      <c r="N17" s="21">
        <v>6800</v>
      </c>
      <c r="O17" s="21"/>
    </row>
    <row r="18" spans="1:15" s="15" customFormat="1" ht="15">
      <c r="A18" s="34">
        <v>9</v>
      </c>
      <c r="B18" s="35" t="s">
        <v>22</v>
      </c>
      <c r="C18" s="28">
        <f t="shared" si="1"/>
        <v>111455</v>
      </c>
      <c r="D18" s="21">
        <v>985</v>
      </c>
      <c r="E18" s="21"/>
      <c r="F18" s="21"/>
      <c r="G18" s="21"/>
      <c r="H18" s="21"/>
      <c r="I18" s="21"/>
      <c r="J18" s="21"/>
      <c r="K18" s="21">
        <v>110470</v>
      </c>
      <c r="L18" s="21">
        <v>41960</v>
      </c>
      <c r="M18" s="21">
        <v>65000</v>
      </c>
      <c r="N18" s="21"/>
      <c r="O18" s="21"/>
    </row>
    <row r="19" spans="1:17" s="15" customFormat="1" ht="15">
      <c r="A19" s="32">
        <v>10</v>
      </c>
      <c r="B19" s="35" t="s">
        <v>23</v>
      </c>
      <c r="C19" s="28">
        <f t="shared" si="1"/>
        <v>22000</v>
      </c>
      <c r="D19" s="21"/>
      <c r="E19" s="21"/>
      <c r="F19" s="21"/>
      <c r="G19" s="21"/>
      <c r="H19" s="21"/>
      <c r="I19" s="21"/>
      <c r="J19" s="21"/>
      <c r="K19" s="21">
        <v>22000</v>
      </c>
      <c r="L19" s="21">
        <v>10000</v>
      </c>
      <c r="M19" s="21">
        <v>12000</v>
      </c>
      <c r="N19" s="21"/>
      <c r="O19" s="21"/>
      <c r="Q19" s="30"/>
    </row>
    <row r="20" spans="1:15" s="15" customFormat="1" ht="15">
      <c r="A20" s="34">
        <v>11</v>
      </c>
      <c r="B20" s="35" t="s">
        <v>24</v>
      </c>
      <c r="C20" s="28">
        <f t="shared" si="1"/>
        <v>56100</v>
      </c>
      <c r="D20" s="21"/>
      <c r="E20" s="21"/>
      <c r="F20" s="21"/>
      <c r="G20" s="21"/>
      <c r="H20" s="21"/>
      <c r="I20" s="21"/>
      <c r="J20" s="21"/>
      <c r="K20" s="21">
        <v>56100</v>
      </c>
      <c r="L20" s="21"/>
      <c r="M20" s="21">
        <v>56100</v>
      </c>
      <c r="N20" s="21"/>
      <c r="O20" s="21"/>
    </row>
    <row r="21" spans="1:15" ht="15.75">
      <c r="A21" s="34">
        <v>12</v>
      </c>
      <c r="B21" s="36" t="s">
        <v>25</v>
      </c>
      <c r="C21" s="28">
        <f t="shared" si="1"/>
        <v>106500</v>
      </c>
      <c r="D21" s="22">
        <v>5500</v>
      </c>
      <c r="E21" s="22"/>
      <c r="F21" s="22"/>
      <c r="G21" s="22"/>
      <c r="H21" s="22"/>
      <c r="I21" s="22"/>
      <c r="J21" s="22"/>
      <c r="K21" s="22">
        <f>L21+M21+1000+20000+19000</f>
        <v>101000</v>
      </c>
      <c r="L21" s="22">
        <v>40000</v>
      </c>
      <c r="M21" s="22">
        <v>21000</v>
      </c>
      <c r="N21" s="22"/>
      <c r="O21" s="22"/>
    </row>
    <row r="22" spans="1:15" ht="15.75">
      <c r="A22" s="32">
        <v>13</v>
      </c>
      <c r="B22" s="36" t="s">
        <v>26</v>
      </c>
      <c r="C22" s="28">
        <f t="shared" si="1"/>
        <v>38500</v>
      </c>
      <c r="D22" s="22"/>
      <c r="E22" s="22"/>
      <c r="F22" s="22"/>
      <c r="G22" s="22"/>
      <c r="H22" s="22"/>
      <c r="I22" s="22"/>
      <c r="J22" s="22"/>
      <c r="K22" s="22">
        <f>L22+M22</f>
        <v>38500</v>
      </c>
      <c r="L22" s="22">
        <f>1500+15000+10000</f>
        <v>26500</v>
      </c>
      <c r="M22" s="22">
        <v>12000</v>
      </c>
      <c r="N22" s="22"/>
      <c r="O22" s="22"/>
    </row>
    <row r="23" spans="1:15" ht="15.75">
      <c r="A23" s="34">
        <v>14</v>
      </c>
      <c r="B23" s="36" t="s">
        <v>27</v>
      </c>
      <c r="C23" s="28">
        <f t="shared" si="1"/>
        <v>59565</v>
      </c>
      <c r="D23" s="22"/>
      <c r="E23" s="22"/>
      <c r="F23" s="22"/>
      <c r="G23" s="22"/>
      <c r="H23" s="22"/>
      <c r="I23" s="22"/>
      <c r="J23" s="22"/>
      <c r="K23" s="22">
        <f>L23+1065</f>
        <v>59565</v>
      </c>
      <c r="L23" s="22">
        <f>4000+8500+30000+16000</f>
        <v>58500</v>
      </c>
      <c r="M23" s="22"/>
      <c r="N23" s="22"/>
      <c r="O23" s="22"/>
    </row>
    <row r="24" spans="1:15" ht="15.75">
      <c r="A24" s="34">
        <v>15</v>
      </c>
      <c r="B24" s="36" t="s">
        <v>28</v>
      </c>
      <c r="C24" s="28">
        <f t="shared" si="1"/>
        <v>31000</v>
      </c>
      <c r="D24" s="22"/>
      <c r="E24" s="22"/>
      <c r="F24" s="22"/>
      <c r="G24" s="22"/>
      <c r="H24" s="22"/>
      <c r="I24" s="22"/>
      <c r="J24" s="22"/>
      <c r="K24" s="22">
        <v>23000</v>
      </c>
      <c r="L24" s="22">
        <v>23000</v>
      </c>
      <c r="M24" s="22"/>
      <c r="N24" s="22">
        <v>8000</v>
      </c>
      <c r="O24" s="22"/>
    </row>
    <row r="25" spans="1:15" ht="15.75">
      <c r="A25" s="32">
        <v>16</v>
      </c>
      <c r="B25" s="36" t="s">
        <v>29</v>
      </c>
      <c r="C25" s="28">
        <f t="shared" si="1"/>
        <v>690</v>
      </c>
      <c r="D25" s="22"/>
      <c r="E25" s="22"/>
      <c r="F25" s="22"/>
      <c r="G25" s="22"/>
      <c r="H25" s="22"/>
      <c r="I25" s="22"/>
      <c r="J25" s="22"/>
      <c r="K25" s="22">
        <v>690</v>
      </c>
      <c r="L25" s="22"/>
      <c r="M25" s="22"/>
      <c r="N25" s="22"/>
      <c r="O25" s="22"/>
    </row>
    <row r="26" spans="1:15" ht="15.75">
      <c r="A26" s="34">
        <v>17</v>
      </c>
      <c r="B26" s="36" t="s">
        <v>30</v>
      </c>
      <c r="C26" s="28">
        <v>9100</v>
      </c>
      <c r="D26" s="22"/>
      <c r="E26" s="22"/>
      <c r="F26" s="22"/>
      <c r="G26" s="22"/>
      <c r="H26" s="22"/>
      <c r="I26" s="22"/>
      <c r="J26" s="22"/>
      <c r="K26" s="22"/>
      <c r="L26" s="22"/>
      <c r="M26" s="22"/>
      <c r="N26" s="22"/>
      <c r="O26" s="22"/>
    </row>
    <row r="27" spans="1:15" ht="15.75">
      <c r="A27" s="34">
        <v>18</v>
      </c>
      <c r="B27" s="36" t="s">
        <v>31</v>
      </c>
      <c r="C27" s="28">
        <v>24100</v>
      </c>
      <c r="D27" s="22"/>
      <c r="E27" s="22"/>
      <c r="F27" s="22"/>
      <c r="G27" s="22"/>
      <c r="H27" s="22"/>
      <c r="I27" s="22"/>
      <c r="J27" s="22"/>
      <c r="K27" s="22"/>
      <c r="L27" s="22"/>
      <c r="M27" s="22"/>
      <c r="N27" s="22"/>
      <c r="O27" s="22"/>
    </row>
    <row r="28" spans="1:15" ht="15.75">
      <c r="A28" s="32">
        <v>19</v>
      </c>
      <c r="B28" s="36" t="s">
        <v>32</v>
      </c>
      <c r="C28" s="28">
        <f aca="true" t="shared" si="2" ref="C28:C49">SUM(D28:K28)+N28+O28</f>
        <v>12000</v>
      </c>
      <c r="D28" s="22"/>
      <c r="E28" s="22"/>
      <c r="F28" s="22"/>
      <c r="G28" s="22"/>
      <c r="H28" s="22"/>
      <c r="I28" s="22"/>
      <c r="J28" s="22"/>
      <c r="K28" s="22">
        <v>12000</v>
      </c>
      <c r="L28" s="22"/>
      <c r="M28" s="22">
        <v>12000</v>
      </c>
      <c r="N28" s="22"/>
      <c r="O28" s="22"/>
    </row>
    <row r="29" spans="1:15" ht="15.75">
      <c r="A29" s="34">
        <v>20</v>
      </c>
      <c r="B29" s="36" t="s">
        <v>33</v>
      </c>
      <c r="C29" s="28">
        <f t="shared" si="2"/>
        <v>4000</v>
      </c>
      <c r="D29" s="22"/>
      <c r="E29" s="22"/>
      <c r="F29" s="22"/>
      <c r="G29" s="22"/>
      <c r="H29" s="22"/>
      <c r="I29" s="22"/>
      <c r="J29" s="22"/>
      <c r="K29" s="22">
        <v>4000</v>
      </c>
      <c r="L29" s="22"/>
      <c r="M29" s="22">
        <v>4000</v>
      </c>
      <c r="N29" s="22"/>
      <c r="O29" s="22"/>
    </row>
    <row r="30" spans="1:15" ht="15.75">
      <c r="A30" s="34">
        <v>21</v>
      </c>
      <c r="B30" s="36" t="s">
        <v>34</v>
      </c>
      <c r="C30" s="28">
        <f t="shared" si="2"/>
        <v>37400</v>
      </c>
      <c r="D30" s="22"/>
      <c r="E30" s="22"/>
      <c r="F30" s="22"/>
      <c r="G30" s="22"/>
      <c r="H30" s="22"/>
      <c r="I30" s="22"/>
      <c r="J30" s="22"/>
      <c r="K30" s="22"/>
      <c r="L30" s="22"/>
      <c r="M30" s="22"/>
      <c r="N30" s="22"/>
      <c r="O30" s="22">
        <v>37400</v>
      </c>
    </row>
    <row r="31" spans="1:15" ht="15.75">
      <c r="A31" s="32">
        <v>22</v>
      </c>
      <c r="B31" s="36" t="s">
        <v>35</v>
      </c>
      <c r="C31" s="28">
        <f t="shared" si="2"/>
        <v>10000</v>
      </c>
      <c r="D31" s="22"/>
      <c r="E31" s="22"/>
      <c r="F31" s="22"/>
      <c r="G31" s="22"/>
      <c r="H31" s="22">
        <v>10000</v>
      </c>
      <c r="I31" s="22"/>
      <c r="J31" s="22"/>
      <c r="K31" s="22"/>
      <c r="L31" s="22"/>
      <c r="M31" s="22"/>
      <c r="N31" s="22"/>
      <c r="O31" s="22"/>
    </row>
    <row r="32" spans="1:15" ht="15.75">
      <c r="A32" s="34">
        <v>23</v>
      </c>
      <c r="B32" s="36" t="s">
        <v>36</v>
      </c>
      <c r="C32" s="28">
        <f t="shared" si="2"/>
        <v>31000</v>
      </c>
      <c r="D32" s="22"/>
      <c r="E32" s="22"/>
      <c r="F32" s="22"/>
      <c r="G32" s="22"/>
      <c r="H32" s="22"/>
      <c r="I32" s="22"/>
      <c r="J32" s="22">
        <v>30000</v>
      </c>
      <c r="K32" s="22">
        <v>1000</v>
      </c>
      <c r="L32" s="22"/>
      <c r="M32" s="22">
        <v>1000</v>
      </c>
      <c r="N32" s="22"/>
      <c r="O32" s="22"/>
    </row>
    <row r="33" spans="1:15" ht="15.75">
      <c r="A33" s="34">
        <v>24</v>
      </c>
      <c r="B33" s="36" t="s">
        <v>37</v>
      </c>
      <c r="C33" s="28">
        <f t="shared" si="2"/>
        <v>8960</v>
      </c>
      <c r="D33" s="22"/>
      <c r="E33" s="22"/>
      <c r="F33" s="22">
        <v>7000</v>
      </c>
      <c r="G33" s="22"/>
      <c r="H33" s="22"/>
      <c r="I33" s="22"/>
      <c r="J33" s="22"/>
      <c r="K33" s="22">
        <v>1960</v>
      </c>
      <c r="L33" s="22"/>
      <c r="M33" s="22"/>
      <c r="N33" s="22"/>
      <c r="O33" s="22"/>
    </row>
    <row r="34" spans="1:15" ht="15.75">
      <c r="A34" s="32">
        <v>25</v>
      </c>
      <c r="B34" s="36" t="s">
        <v>38</v>
      </c>
      <c r="C34" s="28">
        <f t="shared" si="2"/>
        <v>117073</v>
      </c>
      <c r="D34" s="22"/>
      <c r="E34" s="22"/>
      <c r="F34" s="22"/>
      <c r="G34" s="22"/>
      <c r="H34" s="22"/>
      <c r="I34" s="22"/>
      <c r="J34" s="22"/>
      <c r="K34" s="22">
        <v>117073</v>
      </c>
      <c r="L34" s="22"/>
      <c r="M34" s="22">
        <v>117073</v>
      </c>
      <c r="N34" s="22"/>
      <c r="O34" s="22"/>
    </row>
    <row r="35" spans="1:15" ht="15.75">
      <c r="A35" s="34">
        <v>26</v>
      </c>
      <c r="B35" s="36" t="s">
        <v>39</v>
      </c>
      <c r="C35" s="28">
        <f t="shared" si="2"/>
        <v>38660.003</v>
      </c>
      <c r="D35" s="22"/>
      <c r="E35" s="22"/>
      <c r="F35" s="22"/>
      <c r="G35" s="22"/>
      <c r="H35" s="22"/>
      <c r="I35" s="22"/>
      <c r="J35" s="22"/>
      <c r="K35" s="22">
        <v>38660.003</v>
      </c>
      <c r="L35" s="22"/>
      <c r="M35" s="22"/>
      <c r="N35" s="22"/>
      <c r="O35" s="22"/>
    </row>
    <row r="36" spans="1:15" ht="15.75">
      <c r="A36" s="34">
        <v>27</v>
      </c>
      <c r="B36" s="36" t="s">
        <v>40</v>
      </c>
      <c r="C36" s="28">
        <f t="shared" si="2"/>
        <v>30000</v>
      </c>
      <c r="D36" s="22"/>
      <c r="E36" s="22"/>
      <c r="F36" s="22"/>
      <c r="G36" s="22"/>
      <c r="H36" s="22"/>
      <c r="I36" s="22"/>
      <c r="J36" s="22"/>
      <c r="K36" s="22">
        <v>30000</v>
      </c>
      <c r="L36" s="22"/>
      <c r="M36" s="22"/>
      <c r="N36" s="22"/>
      <c r="O36" s="22"/>
    </row>
    <row r="37" spans="1:15" ht="15.75">
      <c r="A37" s="32">
        <v>28</v>
      </c>
      <c r="B37" s="36" t="s">
        <v>41</v>
      </c>
      <c r="C37" s="28">
        <f t="shared" si="2"/>
        <v>10000</v>
      </c>
      <c r="D37" s="22"/>
      <c r="E37" s="22"/>
      <c r="F37" s="22"/>
      <c r="G37" s="22"/>
      <c r="H37" s="22"/>
      <c r="I37" s="22"/>
      <c r="J37" s="22"/>
      <c r="K37" s="22">
        <v>10000</v>
      </c>
      <c r="L37" s="22"/>
      <c r="M37" s="22"/>
      <c r="N37" s="22"/>
      <c r="O37" s="22"/>
    </row>
    <row r="38" spans="1:15" ht="15.75">
      <c r="A38" s="34">
        <v>29</v>
      </c>
      <c r="B38" s="36" t="s">
        <v>58</v>
      </c>
      <c r="C38" s="28">
        <f t="shared" si="2"/>
        <v>30000</v>
      </c>
      <c r="D38" s="22"/>
      <c r="E38" s="22"/>
      <c r="F38" s="22"/>
      <c r="G38" s="22"/>
      <c r="H38" s="22"/>
      <c r="I38" s="22"/>
      <c r="J38" s="22"/>
      <c r="K38" s="22">
        <v>30000</v>
      </c>
      <c r="L38" s="22"/>
      <c r="M38" s="22"/>
      <c r="N38" s="22"/>
      <c r="O38" s="22"/>
    </row>
    <row r="39" spans="1:15" ht="15.75">
      <c r="A39" s="34">
        <v>30</v>
      </c>
      <c r="B39" s="36" t="s">
        <v>42</v>
      </c>
      <c r="C39" s="28">
        <f t="shared" si="2"/>
        <v>2000</v>
      </c>
      <c r="D39" s="22"/>
      <c r="E39" s="22"/>
      <c r="F39" s="22"/>
      <c r="G39" s="22"/>
      <c r="H39" s="22"/>
      <c r="I39" s="22"/>
      <c r="J39" s="22"/>
      <c r="K39" s="22">
        <v>2000</v>
      </c>
      <c r="L39" s="22"/>
      <c r="M39" s="22">
        <v>2000</v>
      </c>
      <c r="N39" s="22"/>
      <c r="O39" s="22"/>
    </row>
    <row r="40" spans="1:15" ht="15.75">
      <c r="A40" s="32">
        <v>31</v>
      </c>
      <c r="B40" s="36" t="s">
        <v>43</v>
      </c>
      <c r="C40" s="28">
        <f t="shared" si="2"/>
        <v>135000</v>
      </c>
      <c r="D40" s="22"/>
      <c r="E40" s="22"/>
      <c r="F40" s="22"/>
      <c r="G40" s="22">
        <v>135000</v>
      </c>
      <c r="H40" s="22"/>
      <c r="I40" s="22"/>
      <c r="J40" s="22"/>
      <c r="K40" s="22"/>
      <c r="L40" s="22"/>
      <c r="M40" s="22"/>
      <c r="N40" s="22"/>
      <c r="O40" s="22"/>
    </row>
    <row r="41" spans="1:15" ht="15.75">
      <c r="A41" s="34">
        <v>32</v>
      </c>
      <c r="B41" s="36" t="s">
        <v>44</v>
      </c>
      <c r="C41" s="28">
        <f t="shared" si="2"/>
        <v>12000</v>
      </c>
      <c r="D41" s="22"/>
      <c r="E41" s="22"/>
      <c r="F41" s="22"/>
      <c r="G41" s="22"/>
      <c r="H41" s="22"/>
      <c r="I41" s="22"/>
      <c r="J41" s="22"/>
      <c r="K41" s="22">
        <v>12000</v>
      </c>
      <c r="L41" s="22"/>
      <c r="M41" s="22"/>
      <c r="N41" s="22"/>
      <c r="O41" s="22"/>
    </row>
    <row r="42" spans="1:15" ht="15.75">
      <c r="A42" s="34">
        <v>33</v>
      </c>
      <c r="B42" s="36" t="s">
        <v>59</v>
      </c>
      <c r="C42" s="28">
        <f t="shared" si="2"/>
        <v>70000</v>
      </c>
      <c r="D42" s="22"/>
      <c r="E42" s="22"/>
      <c r="F42" s="22"/>
      <c r="G42" s="22"/>
      <c r="H42" s="22"/>
      <c r="I42" s="22"/>
      <c r="J42" s="22"/>
      <c r="K42" s="22"/>
      <c r="L42" s="22"/>
      <c r="M42" s="22"/>
      <c r="N42" s="22"/>
      <c r="O42" s="22">
        <v>70000</v>
      </c>
    </row>
    <row r="43" spans="1:15" ht="15.75">
      <c r="A43" s="32">
        <v>34</v>
      </c>
      <c r="B43" s="36" t="s">
        <v>45</v>
      </c>
      <c r="C43" s="28">
        <f t="shared" si="2"/>
        <v>40000</v>
      </c>
      <c r="D43" s="22"/>
      <c r="E43" s="22"/>
      <c r="F43" s="22"/>
      <c r="G43" s="22"/>
      <c r="H43" s="22"/>
      <c r="I43" s="22"/>
      <c r="J43" s="22"/>
      <c r="K43" s="22">
        <v>40000</v>
      </c>
      <c r="L43" s="22"/>
      <c r="M43" s="22"/>
      <c r="N43" s="22"/>
      <c r="O43" s="22"/>
    </row>
    <row r="44" spans="1:15" ht="15.75">
      <c r="A44" s="34">
        <v>35</v>
      </c>
      <c r="B44" s="36" t="s">
        <v>46</v>
      </c>
      <c r="C44" s="28">
        <f t="shared" si="2"/>
        <v>5000</v>
      </c>
      <c r="D44" s="22"/>
      <c r="E44" s="22"/>
      <c r="F44" s="22"/>
      <c r="G44" s="22">
        <v>5000</v>
      </c>
      <c r="H44" s="22"/>
      <c r="I44" s="22"/>
      <c r="J44" s="22"/>
      <c r="K44" s="22"/>
      <c r="L44" s="22"/>
      <c r="M44" s="22"/>
      <c r="N44" s="22"/>
      <c r="O44" s="22"/>
    </row>
    <row r="45" spans="1:15" ht="15.75">
      <c r="A45" s="34">
        <v>36</v>
      </c>
      <c r="B45" s="36" t="s">
        <v>47</v>
      </c>
      <c r="C45" s="28">
        <f t="shared" si="2"/>
        <v>5400</v>
      </c>
      <c r="D45" s="22"/>
      <c r="E45" s="22"/>
      <c r="F45" s="22"/>
      <c r="G45" s="22"/>
      <c r="H45" s="22"/>
      <c r="I45" s="22">
        <v>5400</v>
      </c>
      <c r="J45" s="22"/>
      <c r="K45" s="22"/>
      <c r="L45" s="22"/>
      <c r="M45" s="22"/>
      <c r="N45" s="22"/>
      <c r="O45" s="22"/>
    </row>
    <row r="46" spans="1:15" ht="15.75">
      <c r="A46" s="32">
        <v>37</v>
      </c>
      <c r="B46" s="36" t="s">
        <v>48</v>
      </c>
      <c r="C46" s="28">
        <f t="shared" si="2"/>
        <v>27001</v>
      </c>
      <c r="D46" s="22"/>
      <c r="E46" s="22"/>
      <c r="F46" s="22"/>
      <c r="G46" s="22"/>
      <c r="H46" s="22"/>
      <c r="I46" s="22"/>
      <c r="J46" s="22"/>
      <c r="K46" s="22"/>
      <c r="L46" s="22"/>
      <c r="M46" s="22"/>
      <c r="N46" s="22">
        <v>27001</v>
      </c>
      <c r="O46" s="22"/>
    </row>
    <row r="47" spans="1:15" ht="15.75">
      <c r="A47" s="34">
        <v>38</v>
      </c>
      <c r="B47" s="36" t="s">
        <v>49</v>
      </c>
      <c r="C47" s="28">
        <f t="shared" si="2"/>
        <v>4600</v>
      </c>
      <c r="D47" s="22"/>
      <c r="E47" s="22"/>
      <c r="F47" s="22"/>
      <c r="G47" s="22"/>
      <c r="H47" s="22"/>
      <c r="I47" s="22"/>
      <c r="J47" s="22"/>
      <c r="K47" s="22">
        <v>4600</v>
      </c>
      <c r="L47" s="22"/>
      <c r="M47" s="22"/>
      <c r="N47" s="22"/>
      <c r="O47" s="22"/>
    </row>
    <row r="48" spans="1:15" ht="18" customHeight="1">
      <c r="A48" s="34">
        <v>39</v>
      </c>
      <c r="B48" s="36" t="s">
        <v>50</v>
      </c>
      <c r="C48" s="28">
        <f t="shared" si="2"/>
        <v>201630</v>
      </c>
      <c r="D48" s="22"/>
      <c r="E48" s="22"/>
      <c r="F48" s="22"/>
      <c r="G48" s="22"/>
      <c r="H48" s="22"/>
      <c r="I48" s="22"/>
      <c r="J48" s="22"/>
      <c r="K48" s="22">
        <f>9400+26910+4700+160620</f>
        <v>201630</v>
      </c>
      <c r="L48" s="22"/>
      <c r="M48" s="22"/>
      <c r="N48" s="22"/>
      <c r="O48" s="22"/>
    </row>
    <row r="49" spans="1:15" ht="45" customHeight="1">
      <c r="A49" s="32">
        <v>40</v>
      </c>
      <c r="B49" s="36" t="s">
        <v>51</v>
      </c>
      <c r="C49" s="28">
        <f t="shared" si="2"/>
        <v>570</v>
      </c>
      <c r="D49" s="22"/>
      <c r="E49" s="22"/>
      <c r="F49" s="22"/>
      <c r="G49" s="22"/>
      <c r="H49" s="22"/>
      <c r="I49" s="22"/>
      <c r="J49" s="22"/>
      <c r="K49" s="22">
        <v>570</v>
      </c>
      <c r="L49" s="22"/>
      <c r="M49" s="22">
        <v>570</v>
      </c>
      <c r="N49" s="22"/>
      <c r="O49" s="22"/>
    </row>
    <row r="50" spans="1:15" ht="15.75">
      <c r="A50" s="34">
        <v>41</v>
      </c>
      <c r="B50" s="37" t="s">
        <v>60</v>
      </c>
      <c r="C50" s="28">
        <v>848048</v>
      </c>
      <c r="D50" s="23">
        <v>250000</v>
      </c>
      <c r="E50" s="23"/>
      <c r="F50" s="23">
        <f>12860</f>
        <v>12860</v>
      </c>
      <c r="G50" s="23"/>
      <c r="H50" s="23"/>
      <c r="I50" s="23"/>
      <c r="J50" s="23"/>
      <c r="K50" s="23">
        <f>16659+30000+10000+2500</f>
        <v>59159</v>
      </c>
      <c r="L50" s="23">
        <v>30000</v>
      </c>
      <c r="M50" s="23"/>
      <c r="N50" s="23"/>
      <c r="O50" s="23"/>
    </row>
    <row r="51" spans="1:15" ht="26.25">
      <c r="A51" s="40">
        <v>42</v>
      </c>
      <c r="B51" s="37" t="s">
        <v>61</v>
      </c>
      <c r="C51" s="28">
        <f>SUM(D51:K51)+N51+O51</f>
        <v>120432</v>
      </c>
      <c r="D51" s="23"/>
      <c r="E51" s="23"/>
      <c r="F51" s="23"/>
      <c r="G51" s="23"/>
      <c r="H51" s="23"/>
      <c r="I51" s="23"/>
      <c r="J51" s="23"/>
      <c r="K51" s="23"/>
      <c r="L51" s="23"/>
      <c r="M51" s="23"/>
      <c r="N51" s="23"/>
      <c r="O51" s="23">
        <v>120432</v>
      </c>
    </row>
    <row r="52" spans="1:15" ht="15.75">
      <c r="A52" s="34">
        <v>43</v>
      </c>
      <c r="B52" s="37" t="s">
        <v>62</v>
      </c>
      <c r="C52" s="28">
        <f>SUM(D52:K52)+N52+O52</f>
        <v>154709</v>
      </c>
      <c r="D52" s="23"/>
      <c r="E52" s="23"/>
      <c r="F52" s="23"/>
      <c r="G52" s="23"/>
      <c r="H52" s="23"/>
      <c r="I52" s="23"/>
      <c r="J52" s="23"/>
      <c r="K52" s="23"/>
      <c r="L52" s="23"/>
      <c r="M52" s="23"/>
      <c r="N52" s="23"/>
      <c r="O52" s="23">
        <f>154709</f>
        <v>154709</v>
      </c>
    </row>
    <row r="53" spans="1:15" ht="15.75">
      <c r="A53" s="41">
        <v>44</v>
      </c>
      <c r="B53" s="42" t="s">
        <v>63</v>
      </c>
      <c r="C53" s="43">
        <f>SUM(D53:K53)+N53+O53</f>
        <v>91900</v>
      </c>
      <c r="D53" s="24"/>
      <c r="E53" s="24"/>
      <c r="F53" s="24"/>
      <c r="G53" s="24"/>
      <c r="H53" s="24"/>
      <c r="I53" s="24"/>
      <c r="J53" s="24"/>
      <c r="K53" s="24">
        <v>91900</v>
      </c>
      <c r="L53" s="24"/>
      <c r="M53" s="24"/>
      <c r="N53" s="24"/>
      <c r="O53" s="24"/>
    </row>
  </sheetData>
  <sheetProtection/>
  <mergeCells count="17">
    <mergeCell ref="N6:N7"/>
    <mergeCell ref="D6:D7"/>
    <mergeCell ref="E6:E7"/>
    <mergeCell ref="F6:F7"/>
    <mergeCell ref="G6:G7"/>
    <mergeCell ref="H6:H7"/>
    <mergeCell ref="I6:I7"/>
    <mergeCell ref="O6:O7"/>
    <mergeCell ref="A2:O2"/>
    <mergeCell ref="A3:O3"/>
    <mergeCell ref="A5:A7"/>
    <mergeCell ref="B5:B7"/>
    <mergeCell ref="C5:C7"/>
    <mergeCell ref="D5:O5"/>
    <mergeCell ref="J6:J7"/>
    <mergeCell ref="K6:K7"/>
    <mergeCell ref="L6:M6"/>
  </mergeCells>
  <printOptions/>
  <pageMargins left="0.7" right="0.29" top="0.5" bottom="0.5" header="0.3" footer="0.3"/>
  <pageSetup horizontalDpi="600" verticalDpi="600" orientation="landscape" paperSize="9" scale="7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NGAN SACH</cp:lastModifiedBy>
  <cp:lastPrinted>2023-01-16T07:25:33Z</cp:lastPrinted>
  <dcterms:created xsi:type="dcterms:W3CDTF">2018-08-22T07:49:45Z</dcterms:created>
  <dcterms:modified xsi:type="dcterms:W3CDTF">2023-01-16T07:28:32Z</dcterms:modified>
  <cp:category/>
  <cp:version/>
  <cp:contentType/>
  <cp:contentStatus/>
</cp:coreProperties>
</file>