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ÀI LIỆU QLNS NGA\NAM 2023\Cong khai NS\"/>
    </mc:Choice>
  </mc:AlternateContent>
  <bookViews>
    <workbookView xWindow="0" yWindow="0" windowWidth="20490" windowHeight="7755"/>
  </bookViews>
  <sheets>
    <sheet name="Sheet1" sheetId="1" r:id="rId1"/>
  </sheets>
  <definedNames>
    <definedName name="_xlnm.Print_Area" localSheetId="0">Sheet1!$A$1:$F$39</definedName>
    <definedName name="_xlnm.Print_Titles" localSheetId="0">Sheet1!$6:$7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1" l="1"/>
  <c r="D32" i="1" l="1"/>
  <c r="D31" i="1"/>
  <c r="D30" i="1"/>
  <c r="D10" i="1"/>
  <c r="C8" i="1" l="1"/>
  <c r="C9" i="1"/>
  <c r="C37" i="1"/>
  <c r="C17" i="1"/>
  <c r="C10" i="1"/>
  <c r="D17" i="1" l="1"/>
  <c r="E36" i="1" l="1"/>
  <c r="E39" i="1"/>
  <c r="E10" i="1"/>
  <c r="E11" i="1"/>
  <c r="E12" i="1"/>
  <c r="E13" i="1"/>
  <c r="E14" i="1"/>
  <c r="E15" i="1"/>
  <c r="E16" i="1"/>
  <c r="E17" i="1"/>
  <c r="E19" i="1"/>
  <c r="E20" i="1"/>
  <c r="E21" i="1"/>
  <c r="E22" i="1"/>
  <c r="E23" i="1"/>
  <c r="E24" i="1"/>
  <c r="E25" i="1"/>
  <c r="E26" i="1"/>
  <c r="E27" i="1"/>
  <c r="E30" i="1"/>
  <c r="E31" i="1"/>
  <c r="E32" i="1"/>
  <c r="D9" i="1"/>
  <c r="D8" i="1" s="1"/>
  <c r="D37" i="1"/>
  <c r="E37" i="1" s="1"/>
  <c r="E9" i="1" l="1"/>
  <c r="E8" i="1"/>
  <c r="E29" i="1"/>
  <c r="A31" i="1"/>
  <c r="A32" i="1"/>
  <c r="A33" i="1" s="1"/>
  <c r="A26" i="1"/>
  <c r="A27" i="1" s="1"/>
  <c r="A24" i="1"/>
  <c r="A11" i="1"/>
  <c r="A12" i="1"/>
  <c r="A13" i="1" s="1"/>
  <c r="A14" i="1" s="1"/>
  <c r="A15" i="1" s="1"/>
  <c r="A16" i="1" s="1"/>
</calcChain>
</file>

<file path=xl/sharedStrings.xml><?xml version="1.0" encoding="utf-8"?>
<sst xmlns="http://schemas.openxmlformats.org/spreadsheetml/2006/main" count="54" uniqueCount="49">
  <si>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</si>
  <si>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</si>
  <si>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</si>
  <si>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</si>
  <si>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</si>
  <si>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</si>
  <si>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</si>
  <si>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</si>
  <si>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</si>
  <si>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</si>
  <si>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</si>
  <si>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</si>
  <si>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</si>
  <si>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</si>
  <si>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</si>
  <si>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</si>
  <si>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</si>
  <si>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</si>
  <si>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</si>
  <si>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</si>
  <si>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</si>
  <si>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</si>
  <si>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</si>
  <si>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</si>
  <si>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</si>
  <si>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</si>
  <si>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</si>
  <si>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</si>
  <si>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</si>
  <si>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</si>
  <si>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</si>
  <si>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</si>
  <si>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</si>
  <si>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</si>
  <si>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</si>
  <si>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</si>
  <si>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</si>
  <si>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</si>
  <si>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</si>
  <si>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</si>
  <si>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</si>
  <si>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</si>
  <si>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</si>
  <si>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</si>
  <si>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</si>
  <si>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THỪA THIÊN HUẾ</t>
  </si>
  <si>
    <t>SO SÁNH THỰC HIỆN VỚI (%)</t>
  </si>
  <si>
    <t>THỰC HIỆN THU NGÂN SÁCH NHÀ NƯỚC  QUÝ II NĂM 2023</t>
  </si>
  <si>
    <t>THỰC HIỆN QUÝ II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</si>
</sst>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quot;$&quot;* #,##0.00_);_(&quot;$&quot;* \(#,##0.00\);_(&quot;$&quot;* &quot;-&quot;??_);_(@_)"/>
    <numFmt numFmtId="165" formatCode="#,###;\-#,###;&quot;&quot;;_(@_)"/>
  </numFmts>
  <fonts count="20">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b/>
      <u/>
      <sz val="12"/>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6" fillId="0" borderId="0" applyFont="0" applyFill="0" applyBorder="0" applyAlignment="0" applyProtection="0"/>
    <xf numFmtId="164" fontId="16" fillId="0" borderId="0" applyFont="0" applyFill="0" applyBorder="0" applyAlignment="0" applyProtection="0"/>
    <xf numFmtId="165" fontId="15" fillId="0" borderId="0" applyFont="0" applyFill="0" applyBorder="0" applyAlignment="0" applyProtection="0"/>
    <xf numFmtId="0" fontId="13" fillId="0" borderId="0"/>
    <xf numFmtId="0" fontId="14" fillId="0" borderId="0"/>
    <xf numFmtId="0" fontId="2" fillId="0" borderId="0"/>
    <xf numFmtId="0" fontId="18" fillId="0" borderId="0"/>
    <xf numFmtId="0" fontId="13" fillId="0" borderId="0"/>
    <xf numFmtId="0" fontId="16" fillId="0" borderId="0"/>
    <xf numFmtId="0" fontId="1" fillId="0" borderId="0"/>
  </cellStyleXfs>
  <cellXfs count="61">
    <xf numFmtId="0" fontId="0" fillId="0" borderId="0" xfId="0"/>
    <xf numFmtId="0" fontId="10" fillId="0" borderId="0" xfId="4" applyFont="1" applyFill="1"/>
    <xf numFmtId="14" fontId="6" fillId="0" borderId="1" xfId="6" applyNumberFormat="1" applyFont="1" applyFill="1" applyBorder="1" applyAlignment="1">
      <alignment horizontal="center" vertical="center" wrapText="1"/>
    </xf>
    <xf numFmtId="0" fontId="4" fillId="0" borderId="0" xfId="0" applyFont="1" applyFill="1" applyAlignment="1"/>
    <xf numFmtId="0" fontId="3" fillId="0" borderId="0" xfId="0" applyFont="1" applyFill="1" applyAlignment="1">
      <alignment horizontal="centerContinuous"/>
    </xf>
    <xf numFmtId="0" fontId="3" fillId="0" borderId="0" xfId="0" applyFont="1" applyFill="1"/>
    <xf numFmtId="0" fontId="8" fillId="0" borderId="0" xfId="0" applyFont="1" applyFill="1" applyAlignment="1">
      <alignment horizontal="left"/>
    </xf>
    <xf numFmtId="0" fontId="10" fillId="0" borderId="0" xfId="0" applyFont="1" applyFill="1"/>
    <xf numFmtId="0" fontId="4" fillId="0" borderId="2" xfId="0" applyFont="1" applyFill="1" applyBorder="1" applyAlignment="1">
      <alignment horizontal="center"/>
    </xf>
    <xf numFmtId="0" fontId="4" fillId="0" borderId="3" xfId="0" applyFont="1" applyFill="1" applyBorder="1"/>
    <xf numFmtId="0" fontId="3" fillId="0" borderId="2" xfId="0" applyFont="1" applyFill="1" applyBorder="1" applyAlignment="1">
      <alignment horizontal="center"/>
    </xf>
    <xf numFmtId="0" fontId="3" fillId="0" borderId="3" xfId="0" applyFont="1" applyFill="1" applyBorder="1"/>
    <xf numFmtId="0" fontId="3" fillId="0" borderId="2" xfId="0" applyFont="1" applyFill="1" applyBorder="1"/>
    <xf numFmtId="0" fontId="8" fillId="0" borderId="0" xfId="0" applyFont="1" applyFill="1" applyAlignment="1">
      <alignment horizontal="centerContinuous"/>
    </xf>
    <xf numFmtId="0" fontId="12" fillId="0" borderId="0" xfId="0" applyFont="1" applyFill="1" applyAlignment="1">
      <alignment horizontal="centerContinuous"/>
    </xf>
    <xf numFmtId="0" fontId="7" fillId="0" borderId="0" xfId="0" applyFont="1" applyFill="1"/>
    <xf numFmtId="0" fontId="5" fillId="0" borderId="2" xfId="0" quotePrefix="1" applyFont="1" applyFill="1" applyBorder="1" applyAlignment="1">
      <alignment horizontal="center"/>
    </xf>
    <xf numFmtId="0" fontId="5" fillId="0" borderId="3" xfId="0" applyFont="1" applyFill="1" applyBorder="1"/>
    <xf numFmtId="0" fontId="3" fillId="0" borderId="2" xfId="0" applyFont="1" applyFill="1" applyBorder="1" applyAlignment="1">
      <alignment horizontal="center" vertical="center"/>
    </xf>
    <xf numFmtId="0" fontId="9" fillId="0" borderId="0" xfId="0" quotePrefix="1" applyFont="1" applyFill="1" applyAlignment="1">
      <alignment horizontal="left"/>
    </xf>
    <xf numFmtId="0" fontId="4" fillId="0" borderId="0" xfId="0" applyFont="1" applyFill="1" applyAlignment="1">
      <alignment horizontal="centerContinuous" wrapText="1"/>
    </xf>
    <xf numFmtId="0" fontId="17" fillId="0" borderId="0" xfId="0" applyFont="1" applyFill="1" applyBorder="1" applyAlignment="1">
      <alignment horizontal="right"/>
    </xf>
    <xf numFmtId="0" fontId="11" fillId="0" borderId="0" xfId="0" applyFont="1" applyFill="1" applyAlignment="1">
      <alignment vertical="center"/>
    </xf>
    <xf numFmtId="0" fontId="3" fillId="0" borderId="3" xfId="0" applyFont="1" applyFill="1" applyBorder="1" applyAlignment="1">
      <alignment horizontal="justify" wrapText="1"/>
    </xf>
    <xf numFmtId="0" fontId="4" fillId="0" borderId="7" xfId="0" applyFont="1" applyFill="1" applyBorder="1"/>
    <xf numFmtId="0" fontId="6" fillId="0" borderId="1" xfId="6" applyNumberFormat="1" applyFont="1" applyFill="1" applyBorder="1" applyAlignment="1">
      <alignment horizontal="center" vertical="center" wrapText="1"/>
    </xf>
    <xf numFmtId="3" fontId="3" fillId="0" borderId="2" xfId="0" applyNumberFormat="1" applyFont="1" applyFill="1" applyBorder="1" applyAlignment="1">
      <alignment vertical="center"/>
    </xf>
    <xf numFmtId="3" fontId="3" fillId="0" borderId="3" xfId="0" applyNumberFormat="1" applyFont="1" applyFill="1" applyBorder="1" applyAlignment="1">
      <alignment vertical="center"/>
    </xf>
    <xf numFmtId="0" fontId="3" fillId="0" borderId="0" xfId="0" applyFont="1" applyFill="1" applyAlignment="1">
      <alignment vertical="center"/>
    </xf>
    <xf numFmtId="0" fontId="5" fillId="0" borderId="0" xfId="0" applyFont="1" applyFill="1" applyAlignment="1">
      <alignment horizontal="centerContinuous" vertical="center"/>
    </xf>
    <xf numFmtId="0" fontId="4" fillId="0" borderId="4" xfId="0" applyFont="1" applyFill="1" applyBorder="1" applyAlignment="1">
      <alignment horizontal="center" vertical="center"/>
    </xf>
    <xf numFmtId="0" fontId="4" fillId="0" borderId="5" xfId="0" applyNumberFormat="1" applyFont="1" applyFill="1" applyBorder="1" applyAlignment="1">
      <alignment horizontal="left" vertical="center" wrapText="1"/>
    </xf>
    <xf numFmtId="3" fontId="19" fillId="0" borderId="6" xfId="0" applyNumberFormat="1" applyFont="1" applyFill="1" applyBorder="1" applyAlignment="1">
      <alignment vertical="center"/>
    </xf>
    <xf numFmtId="3" fontId="19" fillId="0" borderId="4" xfId="0" applyNumberFormat="1" applyFont="1" applyFill="1" applyBorder="1" applyAlignment="1">
      <alignment vertical="center"/>
    </xf>
    <xf numFmtId="3" fontId="4" fillId="0" borderId="2" xfId="0" applyNumberFormat="1" applyFont="1" applyFill="1" applyBorder="1" applyAlignment="1">
      <alignment vertical="center"/>
    </xf>
    <xf numFmtId="3" fontId="5" fillId="0" borderId="2" xfId="0" applyNumberFormat="1" applyFont="1" applyFill="1" applyBorder="1" applyAlignment="1">
      <alignment vertical="center"/>
    </xf>
    <xf numFmtId="3" fontId="5" fillId="0" borderId="3" xfId="0" applyNumberFormat="1" applyFont="1" applyFill="1" applyBorder="1" applyAlignment="1">
      <alignment vertical="center"/>
    </xf>
    <xf numFmtId="3" fontId="4" fillId="0" borderId="3" xfId="0" applyNumberFormat="1" applyFont="1" applyFill="1" applyBorder="1" applyAlignment="1">
      <alignment vertical="center"/>
    </xf>
    <xf numFmtId="0" fontId="4" fillId="0" borderId="2" xfId="0" applyFont="1" applyFill="1" applyBorder="1" applyAlignment="1">
      <alignment horizontal="center" vertical="center"/>
    </xf>
    <xf numFmtId="0" fontId="4" fillId="0" borderId="7" xfId="0" applyNumberFormat="1" applyFont="1" applyFill="1" applyBorder="1" applyAlignment="1">
      <alignment vertical="center" wrapText="1"/>
    </xf>
    <xf numFmtId="3" fontId="4" fillId="0" borderId="2" xfId="0" applyNumberFormat="1" applyFont="1" applyFill="1" applyBorder="1" applyAlignment="1">
      <alignment vertical="center" wrapText="1"/>
    </xf>
    <xf numFmtId="3" fontId="4" fillId="0" borderId="3" xfId="0" applyNumberFormat="1" applyFont="1" applyFill="1" applyBorder="1" applyAlignment="1">
      <alignment vertical="center" wrapText="1"/>
    </xf>
    <xf numFmtId="0" fontId="3" fillId="0" borderId="7"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NumberFormat="1" applyFont="1" applyFill="1" applyBorder="1" applyAlignment="1">
      <alignment vertical="center" wrapText="1"/>
    </xf>
    <xf numFmtId="3" fontId="3" fillId="0" borderId="8" xfId="0" applyNumberFormat="1" applyFont="1" applyFill="1" applyBorder="1" applyAlignment="1">
      <alignment vertical="center"/>
    </xf>
    <xf numFmtId="3" fontId="3" fillId="0" borderId="10" xfId="0" applyNumberFormat="1" applyFont="1" applyFill="1" applyBorder="1" applyAlignment="1">
      <alignment vertical="center"/>
    </xf>
    <xf numFmtId="0" fontId="9" fillId="0" borderId="11" xfId="0" applyFont="1" applyFill="1" applyBorder="1" applyAlignment="1">
      <alignment horizontal="left"/>
    </xf>
    <xf numFmtId="0" fontId="4" fillId="0" borderId="0" xfId="0" applyFont="1" applyFill="1" applyAlignment="1">
      <alignment horizontal="right"/>
    </xf>
    <xf numFmtId="0" fontId="5" fillId="0" borderId="0" xfId="0" applyNumberFormat="1" applyFont="1" applyFill="1" applyBorder="1" applyAlignment="1">
      <alignment horizontal="center" vertical="center" wrapText="1"/>
    </xf>
    <xf numFmtId="0" fontId="3"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6" fillId="0" borderId="14" xfId="6" applyNumberFormat="1" applyFont="1" applyFill="1" applyBorder="1" applyAlignment="1">
      <alignment horizontal="center" vertical="center" wrapText="1"/>
    </xf>
    <xf numFmtId="0" fontId="6" fillId="0" borderId="1" xfId="6" applyNumberFormat="1" applyFont="1" applyFill="1" applyBorder="1" applyAlignment="1">
      <alignment horizontal="center" vertical="center" wrapText="1"/>
    </xf>
    <xf numFmtId="0" fontId="6" fillId="0" borderId="16" xfId="6" applyNumberFormat="1" applyFont="1" applyFill="1" applyBorder="1" applyAlignment="1">
      <alignment horizontal="center" vertical="center" wrapText="1"/>
    </xf>
    <xf numFmtId="0" fontId="6" fillId="0" borderId="17" xfId="6" applyNumberFormat="1" applyFont="1" applyFill="1" applyBorder="1" applyAlignment="1">
      <alignment horizontal="center" vertical="center" wrapText="1"/>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topLeftCell="A27" workbookViewId="0">
      <selection activeCell="D39" sqref="D39"/>
    </sheetView>
  </sheetViews>
  <sheetFormatPr defaultColWidth="12.85546875" defaultRowHeight="15.75"/>
  <cols>
    <col min="1" max="1" width="7.28515625" style="5" customWidth="1"/>
    <col min="2" max="2" width="79.28515625" style="5" customWidth="1"/>
    <col min="3" max="4" width="14.5703125" style="5" customWidth="1"/>
    <col min="5" max="6" width="12" style="5" customWidth="1"/>
    <col min="7" max="16384" width="12.85546875" style="5"/>
  </cols>
  <sheetData>
    <row r="1" spans="1:8" ht="21" customHeight="1">
      <c r="A1" s="3" t="s">
        <v>45</v>
      </c>
      <c r="B1" s="3"/>
      <c r="C1" s="3"/>
      <c r="D1" s="50" t="s">
        <v>36</v>
      </c>
      <c r="E1" s="50"/>
      <c r="F1" s="50"/>
    </row>
    <row r="2" spans="1:8" ht="18.75">
      <c r="A2" s="6"/>
      <c r="B2" s="6"/>
      <c r="C2" s="4"/>
      <c r="D2" s="4"/>
      <c r="E2" s="4"/>
      <c r="F2" s="4"/>
    </row>
    <row r="3" spans="1:8" ht="27" customHeight="1">
      <c r="A3" s="20" t="s">
        <v>47</v>
      </c>
      <c r="B3" s="13"/>
      <c r="C3" s="14"/>
      <c r="D3" s="14"/>
      <c r="E3" s="14"/>
      <c r="F3" s="14"/>
    </row>
    <row r="4" spans="1:8">
      <c r="A4" s="51"/>
      <c r="B4" s="51"/>
      <c r="C4" s="51"/>
      <c r="D4" s="51"/>
      <c r="E4" s="51"/>
      <c r="F4" s="51"/>
    </row>
    <row r="5" spans="1:8" ht="17.25" customHeight="1">
      <c r="A5" s="52"/>
      <c r="B5" s="52"/>
      <c r="C5" s="52"/>
      <c r="D5" s="28"/>
      <c r="E5" s="29"/>
      <c r="F5" s="21" t="s">
        <v>0</v>
      </c>
    </row>
    <row r="6" spans="1:8" s="15" customFormat="1" ht="34.9" customHeight="1">
      <c r="A6" s="53" t="s">
        <v>1</v>
      </c>
      <c r="B6" s="54" t="s">
        <v>2</v>
      </c>
      <c r="C6" s="55" t="s">
        <v>33</v>
      </c>
      <c r="D6" s="57" t="s">
        <v>48</v>
      </c>
      <c r="E6" s="59" t="s">
        <v>46</v>
      </c>
      <c r="F6" s="60"/>
    </row>
    <row r="7" spans="1:8" s="15" customFormat="1" ht="52.15" customHeight="1">
      <c r="A7" s="53"/>
      <c r="B7" s="53"/>
      <c r="C7" s="56"/>
      <c r="D7" s="58"/>
      <c r="E7" s="25" t="s">
        <v>33</v>
      </c>
      <c r="F7" s="2" t="s">
        <v>34</v>
      </c>
    </row>
    <row r="8" spans="1:8" s="22" customFormat="1" ht="21" customHeight="1">
      <c r="A8" s="30" t="s">
        <v>3</v>
      </c>
      <c r="B8" s="31" t="s">
        <v>37</v>
      </c>
      <c r="C8" s="32">
        <f>C9+C29+C36</f>
        <v>9926000</v>
      </c>
      <c r="D8" s="32">
        <f>D9+D29+D36</f>
        <v>4950500</v>
      </c>
      <c r="E8" s="33">
        <f>D8/C8*100</f>
        <v>49.874068103969371</v>
      </c>
      <c r="F8" s="33">
        <v>112.38769256168378</v>
      </c>
    </row>
    <row r="9" spans="1:8" s="7" customFormat="1" ht="21" customHeight="1">
      <c r="A9" s="8" t="s">
        <v>5</v>
      </c>
      <c r="B9" s="9" t="s">
        <v>9</v>
      </c>
      <c r="C9" s="34">
        <f>C10+C11+C12+C13+C14+C15+C16+C17+C23+C24+C25+C26+C27</f>
        <v>9360000</v>
      </c>
      <c r="D9" s="34">
        <f>D10+D11+D12+D13+D14+D15+D16+D17+D23+D24+D25+D26+D27</f>
        <v>4622500</v>
      </c>
      <c r="E9" s="34">
        <f>D9/C9*100</f>
        <v>49.385683760683762</v>
      </c>
      <c r="F9" s="34">
        <v>113.51097089655669</v>
      </c>
    </row>
    <row r="10" spans="1:8" s="7" customFormat="1" ht="21" customHeight="1">
      <c r="A10" s="10">
        <v>1</v>
      </c>
      <c r="B10" s="11" t="s">
        <v>38</v>
      </c>
      <c r="C10" s="26">
        <f>260000+200000</f>
        <v>460000</v>
      </c>
      <c r="D10" s="27">
        <f>105000+81000</f>
        <v>186000</v>
      </c>
      <c r="E10" s="26">
        <f t="shared" ref="E10:E37" si="0">D10/C10*100</f>
        <v>40.434782608695649</v>
      </c>
      <c r="F10" s="26">
        <v>84.813334784569221</v>
      </c>
      <c r="H10" s="7">
        <v>296000</v>
      </c>
    </row>
    <row r="11" spans="1:8" s="7" customFormat="1" ht="21" customHeight="1">
      <c r="A11" s="10">
        <f>+A10+1</f>
        <v>2</v>
      </c>
      <c r="B11" s="11" t="s">
        <v>10</v>
      </c>
      <c r="C11" s="26">
        <v>3100000</v>
      </c>
      <c r="D11" s="27">
        <v>2060000</v>
      </c>
      <c r="E11" s="26">
        <f t="shared" si="0"/>
        <v>66.451612903225808</v>
      </c>
      <c r="F11" s="26">
        <v>100.47767951349589</v>
      </c>
      <c r="H11" s="7">
        <v>207100</v>
      </c>
    </row>
    <row r="12" spans="1:8" s="7" customFormat="1" ht="21" customHeight="1">
      <c r="A12" s="10">
        <f>A11+1</f>
        <v>3</v>
      </c>
      <c r="B12" s="11" t="s">
        <v>11</v>
      </c>
      <c r="C12" s="26">
        <v>1550000</v>
      </c>
      <c r="D12" s="27">
        <v>770000</v>
      </c>
      <c r="E12" s="26">
        <f t="shared" si="0"/>
        <v>49.677419354838712</v>
      </c>
      <c r="F12" s="26">
        <v>174.45015260595048</v>
      </c>
      <c r="H12" s="7">
        <v>3463000</v>
      </c>
    </row>
    <row r="13" spans="1:8" s="7" customFormat="1" ht="21" customHeight="1">
      <c r="A13" s="10">
        <f>A12+1</f>
        <v>4</v>
      </c>
      <c r="B13" s="11" t="s">
        <v>12</v>
      </c>
      <c r="C13" s="35">
        <v>460000</v>
      </c>
      <c r="D13" s="36">
        <v>305000</v>
      </c>
      <c r="E13" s="26">
        <f t="shared" si="0"/>
        <v>66.304347826086953</v>
      </c>
      <c r="F13" s="35">
        <v>107.82933424904495</v>
      </c>
    </row>
    <row r="14" spans="1:8" s="7" customFormat="1" ht="21" customHeight="1">
      <c r="A14" s="10">
        <f>A13+1</f>
        <v>5</v>
      </c>
      <c r="B14" s="11" t="s">
        <v>13</v>
      </c>
      <c r="C14" s="35">
        <v>640000</v>
      </c>
      <c r="D14" s="36">
        <v>172000</v>
      </c>
      <c r="E14" s="26">
        <f t="shared" si="0"/>
        <v>26.875</v>
      </c>
      <c r="F14" s="35">
        <v>89.969043643587526</v>
      </c>
    </row>
    <row r="15" spans="1:8" s="7" customFormat="1" ht="21" customHeight="1">
      <c r="A15" s="10">
        <f>A14+1</f>
        <v>6</v>
      </c>
      <c r="B15" s="11" t="s">
        <v>14</v>
      </c>
      <c r="C15" s="35">
        <v>350000</v>
      </c>
      <c r="D15" s="36">
        <v>150000</v>
      </c>
      <c r="E15" s="26">
        <f t="shared" si="0"/>
        <v>42.857142857142854</v>
      </c>
      <c r="F15" s="35">
        <v>83.386355178333474</v>
      </c>
    </row>
    <row r="16" spans="1:8" s="7" customFormat="1" ht="21" customHeight="1">
      <c r="A16" s="10">
        <f>A15+1</f>
        <v>7</v>
      </c>
      <c r="B16" s="11" t="s">
        <v>15</v>
      </c>
      <c r="C16" s="35">
        <v>265000</v>
      </c>
      <c r="D16" s="36">
        <v>145000</v>
      </c>
      <c r="E16" s="26">
        <f t="shared" si="0"/>
        <v>54.716981132075468</v>
      </c>
      <c r="F16" s="35">
        <v>186.46831201925346</v>
      </c>
    </row>
    <row r="17" spans="1:6" s="7" customFormat="1" ht="21" customHeight="1">
      <c r="A17" s="10">
        <v>8</v>
      </c>
      <c r="B17" s="11" t="s">
        <v>39</v>
      </c>
      <c r="C17" s="35">
        <f>SUM(C19:C22)</f>
        <v>2138000</v>
      </c>
      <c r="D17" s="36">
        <f>D19+D20+D21+D22</f>
        <v>582300</v>
      </c>
      <c r="E17" s="26">
        <f t="shared" si="0"/>
        <v>27.235734331150606</v>
      </c>
      <c r="F17" s="35">
        <v>37.5</v>
      </c>
    </row>
    <row r="18" spans="1:6" s="7" customFormat="1" ht="21" customHeight="1">
      <c r="A18" s="16" t="s">
        <v>8</v>
      </c>
      <c r="B18" s="17" t="s">
        <v>16</v>
      </c>
      <c r="C18" s="34">
        <v>0</v>
      </c>
      <c r="D18" s="37">
        <v>0</v>
      </c>
      <c r="E18" s="26"/>
      <c r="F18" s="34"/>
    </row>
    <row r="19" spans="1:6" s="7" customFormat="1" ht="21" customHeight="1">
      <c r="A19" s="16" t="s">
        <v>8</v>
      </c>
      <c r="B19" s="17" t="s">
        <v>17</v>
      </c>
      <c r="C19" s="26">
        <v>16000</v>
      </c>
      <c r="D19" s="27">
        <v>10300</v>
      </c>
      <c r="E19" s="26">
        <f t="shared" si="0"/>
        <v>64.375</v>
      </c>
      <c r="F19" s="26">
        <v>109.1</v>
      </c>
    </row>
    <row r="20" spans="1:6" s="7" customFormat="1" ht="21" customHeight="1">
      <c r="A20" s="16" t="s">
        <v>8</v>
      </c>
      <c r="B20" s="17" t="s">
        <v>19</v>
      </c>
      <c r="C20" s="26">
        <v>2000000</v>
      </c>
      <c r="D20" s="27">
        <v>522000</v>
      </c>
      <c r="E20" s="26">
        <f t="shared" si="0"/>
        <v>26.1</v>
      </c>
      <c r="F20" s="26">
        <v>36.1</v>
      </c>
    </row>
    <row r="21" spans="1:6" s="7" customFormat="1" ht="21" customHeight="1">
      <c r="A21" s="16" t="s">
        <v>8</v>
      </c>
      <c r="B21" s="17" t="s">
        <v>18</v>
      </c>
      <c r="C21" s="35">
        <v>120000</v>
      </c>
      <c r="D21" s="36">
        <v>50000</v>
      </c>
      <c r="E21" s="26">
        <f t="shared" si="0"/>
        <v>41.666666666666671</v>
      </c>
      <c r="F21" s="35">
        <v>169.1</v>
      </c>
    </row>
    <row r="22" spans="1:6" s="7" customFormat="1" ht="21" customHeight="1">
      <c r="A22" s="16" t="s">
        <v>8</v>
      </c>
      <c r="B22" s="17" t="s">
        <v>20</v>
      </c>
      <c r="C22" s="35">
        <v>2000</v>
      </c>
      <c r="D22" s="36">
        <v>0</v>
      </c>
      <c r="E22" s="26">
        <f t="shared" si="0"/>
        <v>0</v>
      </c>
      <c r="F22" s="35">
        <v>0</v>
      </c>
    </row>
    <row r="23" spans="1:6" s="7" customFormat="1" ht="21" customHeight="1">
      <c r="A23" s="10">
        <v>9</v>
      </c>
      <c r="B23" s="11" t="s">
        <v>22</v>
      </c>
      <c r="C23" s="26">
        <v>50000</v>
      </c>
      <c r="D23" s="27">
        <v>46000</v>
      </c>
      <c r="E23" s="26">
        <f t="shared" si="0"/>
        <v>92</v>
      </c>
      <c r="F23" s="26">
        <v>50.2</v>
      </c>
    </row>
    <row r="24" spans="1:6" s="7" customFormat="1" ht="39.75" customHeight="1">
      <c r="A24" s="18">
        <f>A23+1</f>
        <v>10</v>
      </c>
      <c r="B24" s="23" t="s">
        <v>25</v>
      </c>
      <c r="C24" s="26">
        <v>55000</v>
      </c>
      <c r="D24" s="27">
        <v>9000</v>
      </c>
      <c r="E24" s="26">
        <f t="shared" si="0"/>
        <v>16.363636363636363</v>
      </c>
      <c r="F24" s="34">
        <v>0</v>
      </c>
    </row>
    <row r="25" spans="1:6" s="7" customFormat="1" ht="21" customHeight="1">
      <c r="A25" s="10">
        <v>11</v>
      </c>
      <c r="B25" s="11" t="s">
        <v>21</v>
      </c>
      <c r="C25" s="26">
        <v>110000</v>
      </c>
      <c r="D25" s="27">
        <v>67000</v>
      </c>
      <c r="E25" s="26">
        <f t="shared" si="0"/>
        <v>60.909090909090914</v>
      </c>
      <c r="F25" s="26">
        <v>141.1</v>
      </c>
    </row>
    <row r="26" spans="1:6" s="7" customFormat="1" ht="21.6" customHeight="1">
      <c r="A26" s="10">
        <f>A25+1</f>
        <v>12</v>
      </c>
      <c r="B26" s="11" t="s">
        <v>24</v>
      </c>
      <c r="C26" s="26">
        <v>22000</v>
      </c>
      <c r="D26" s="27">
        <v>10200</v>
      </c>
      <c r="E26" s="26">
        <f t="shared" si="0"/>
        <v>46.36363636363636</v>
      </c>
      <c r="F26" s="26">
        <v>116.5</v>
      </c>
    </row>
    <row r="27" spans="1:6" s="7" customFormat="1" ht="21.6" customHeight="1">
      <c r="A27" s="10">
        <f>A26+1</f>
        <v>13</v>
      </c>
      <c r="B27" s="11" t="s">
        <v>23</v>
      </c>
      <c r="C27" s="26">
        <v>160000</v>
      </c>
      <c r="D27" s="27">
        <v>120000</v>
      </c>
      <c r="E27" s="26">
        <f t="shared" si="0"/>
        <v>75</v>
      </c>
      <c r="F27" s="26">
        <v>265.89999999999998</v>
      </c>
    </row>
    <row r="28" spans="1:6" s="7" customFormat="1" ht="21.6" customHeight="1">
      <c r="A28" s="8" t="s">
        <v>6</v>
      </c>
      <c r="B28" s="9" t="s">
        <v>35</v>
      </c>
      <c r="C28" s="26">
        <v>0</v>
      </c>
      <c r="D28" s="27">
        <v>0</v>
      </c>
      <c r="E28" s="26"/>
      <c r="F28" s="26"/>
    </row>
    <row r="29" spans="1:6" s="7" customFormat="1" ht="21.6" customHeight="1">
      <c r="A29" s="8" t="s">
        <v>7</v>
      </c>
      <c r="B29" s="9" t="s">
        <v>40</v>
      </c>
      <c r="C29" s="27">
        <v>555000</v>
      </c>
      <c r="D29" s="27">
        <v>325000</v>
      </c>
      <c r="E29" s="26">
        <f t="shared" si="0"/>
        <v>58.558558558558559</v>
      </c>
      <c r="F29" s="26">
        <v>133.69999999999999</v>
      </c>
    </row>
    <row r="30" spans="1:6" s="7" customFormat="1" ht="21.6" customHeight="1">
      <c r="A30" s="10">
        <v>1</v>
      </c>
      <c r="B30" s="11" t="s">
        <v>26</v>
      </c>
      <c r="C30" s="26">
        <v>479000</v>
      </c>
      <c r="D30" s="27">
        <f>D29*0.81</f>
        <v>263250</v>
      </c>
      <c r="E30" s="26">
        <f t="shared" si="0"/>
        <v>54.958246346555327</v>
      </c>
      <c r="F30" s="26">
        <v>132</v>
      </c>
    </row>
    <row r="31" spans="1:6" s="7" customFormat="1" ht="21.6" customHeight="1">
      <c r="A31" s="10">
        <f>A30+1</f>
        <v>2</v>
      </c>
      <c r="B31" s="11" t="s">
        <v>27</v>
      </c>
      <c r="C31" s="26">
        <v>63000</v>
      </c>
      <c r="D31" s="27">
        <f>0.13*D29</f>
        <v>42250</v>
      </c>
      <c r="E31" s="26">
        <f t="shared" si="0"/>
        <v>67.063492063492063</v>
      </c>
      <c r="F31" s="26">
        <v>102</v>
      </c>
    </row>
    <row r="32" spans="1:6" s="7" customFormat="1" ht="21.6" customHeight="1">
      <c r="A32" s="10">
        <f>A31+1</f>
        <v>3</v>
      </c>
      <c r="B32" s="11" t="s">
        <v>28</v>
      </c>
      <c r="C32" s="26">
        <v>13000</v>
      </c>
      <c r="D32" s="27">
        <f>0.06*D29</f>
        <v>19500</v>
      </c>
      <c r="E32" s="34">
        <f t="shared" si="0"/>
        <v>150</v>
      </c>
      <c r="F32" s="26">
        <v>103</v>
      </c>
    </row>
    <row r="33" spans="1:6" s="7" customFormat="1" ht="21.6" customHeight="1">
      <c r="A33" s="10">
        <f>A32+1</f>
        <v>4</v>
      </c>
      <c r="B33" s="11" t="s">
        <v>29</v>
      </c>
      <c r="C33" s="26">
        <v>0</v>
      </c>
      <c r="D33" s="27">
        <v>0</v>
      </c>
      <c r="E33" s="34"/>
      <c r="F33" s="26">
        <v>0</v>
      </c>
    </row>
    <row r="34" spans="1:6" s="7" customFormat="1" ht="21.6" customHeight="1">
      <c r="A34" s="10">
        <v>5</v>
      </c>
      <c r="B34" s="11" t="s">
        <v>30</v>
      </c>
      <c r="C34" s="26">
        <v>0</v>
      </c>
      <c r="D34" s="27">
        <v>0</v>
      </c>
      <c r="E34" s="34"/>
      <c r="F34" s="26">
        <v>0</v>
      </c>
    </row>
    <row r="35" spans="1:6" s="7" customFormat="1" ht="21.6" customHeight="1">
      <c r="A35" s="10">
        <v>6</v>
      </c>
      <c r="B35" s="12" t="s">
        <v>31</v>
      </c>
      <c r="C35" s="26">
        <v>0</v>
      </c>
      <c r="D35" s="27">
        <v>0</v>
      </c>
      <c r="E35" s="34"/>
      <c r="F35" s="26">
        <v>0</v>
      </c>
    </row>
    <row r="36" spans="1:6" s="7" customFormat="1" ht="21" customHeight="1">
      <c r="A36" s="8" t="s">
        <v>44</v>
      </c>
      <c r="B36" s="24" t="s">
        <v>32</v>
      </c>
      <c r="C36" s="34">
        <v>11000</v>
      </c>
      <c r="D36" s="37">
        <v>3000</v>
      </c>
      <c r="E36" s="34">
        <f t="shared" si="0"/>
        <v>27.27272727272727</v>
      </c>
      <c r="F36" s="26">
        <v>0</v>
      </c>
    </row>
    <row r="37" spans="1:6" s="7" customFormat="1" ht="24.75" customHeight="1">
      <c r="A37" s="38" t="s">
        <v>4</v>
      </c>
      <c r="B37" s="39" t="s">
        <v>41</v>
      </c>
      <c r="C37" s="40">
        <f>C39</f>
        <v>8977600</v>
      </c>
      <c r="D37" s="41">
        <f>D39</f>
        <v>4424500</v>
      </c>
      <c r="E37" s="34">
        <f t="shared" si="0"/>
        <v>49.283772945998933</v>
      </c>
      <c r="F37" s="26">
        <v>112</v>
      </c>
    </row>
    <row r="38" spans="1:6" s="7" customFormat="1" ht="21" customHeight="1">
      <c r="A38" s="18">
        <v>1</v>
      </c>
      <c r="B38" s="42" t="s">
        <v>42</v>
      </c>
      <c r="C38" s="43"/>
      <c r="D38" s="44"/>
      <c r="E38" s="34"/>
      <c r="F38" s="26"/>
    </row>
    <row r="39" spans="1:6" s="7" customFormat="1" ht="21" customHeight="1">
      <c r="A39" s="45">
        <v>2</v>
      </c>
      <c r="B39" s="46" t="s">
        <v>43</v>
      </c>
      <c r="C39" s="47">
        <v>8977600</v>
      </c>
      <c r="D39" s="48">
        <f>D9-89000-25000-24000-60000</f>
        <v>4424500</v>
      </c>
      <c r="E39" s="47">
        <f>D39/C39*100</f>
        <v>49.283772945998933</v>
      </c>
      <c r="F39" s="47">
        <v>112</v>
      </c>
    </row>
    <row r="40" spans="1:6" ht="15.95" customHeight="1">
      <c r="A40" s="49"/>
      <c r="B40" s="49"/>
      <c r="C40" s="49"/>
      <c r="D40" s="49"/>
      <c r="E40" s="49"/>
      <c r="F40" s="49"/>
    </row>
    <row r="41" spans="1:6" ht="22.5" customHeight="1">
      <c r="A41" s="7"/>
      <c r="B41" s="19"/>
      <c r="C41" s="7"/>
      <c r="D41" s="7"/>
      <c r="E41" s="7"/>
      <c r="F41" s="7"/>
    </row>
    <row r="42" spans="1:6" ht="18.75">
      <c r="A42" s="7"/>
      <c r="B42" s="19"/>
      <c r="C42" s="7"/>
      <c r="D42" s="7"/>
      <c r="E42" s="7"/>
      <c r="F42" s="7"/>
    </row>
    <row r="43" spans="1:6" ht="18.75">
      <c r="A43" s="1"/>
      <c r="B43" s="19"/>
      <c r="C43" s="7"/>
      <c r="D43" s="7"/>
      <c r="E43" s="7"/>
      <c r="F43" s="7"/>
    </row>
    <row r="44" spans="1:6" ht="18.75">
      <c r="A44" s="1"/>
      <c r="B44" s="19"/>
      <c r="C44" s="7"/>
      <c r="D44" s="7"/>
      <c r="E44" s="7"/>
      <c r="F44" s="7"/>
    </row>
  </sheetData>
  <mergeCells count="9">
    <mergeCell ref="A40:F40"/>
    <mergeCell ref="D1:F1"/>
    <mergeCell ref="A4:F4"/>
    <mergeCell ref="A5:C5"/>
    <mergeCell ref="A6:A7"/>
    <mergeCell ref="B6:B7"/>
    <mergeCell ref="C6:C7"/>
    <mergeCell ref="D6:D7"/>
    <mergeCell ref="E6:F6"/>
  </mergeCells>
  <pageMargins left="0.7" right="0.7" top="0.94" bottom="0.75" header="0.3" footer="0.3"/>
  <pageSetup paperSize="9" scale="9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0A6D7-0488-40F9-B77B-374E39E38BF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7D8F4B8-431D-405A-A3DA-9B0A09334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NGAN SACH</cp:lastModifiedBy>
  <cp:lastPrinted>2023-03-31T01:36:59Z</cp:lastPrinted>
  <dcterms:created xsi:type="dcterms:W3CDTF">2018-08-22T07:49:45Z</dcterms:created>
  <dcterms:modified xsi:type="dcterms:W3CDTF">2023-07-14T07:16:03Z</dcterms:modified>
</cp:coreProperties>
</file>