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ÀI LIỆU QLNS NGA\NAM 2023\Cong khai NS\"/>
    </mc:Choice>
  </mc:AlternateContent>
  <bookViews>
    <workbookView xWindow="0" yWindow="0" windowWidth="20490" windowHeight="7755"/>
  </bookViews>
  <sheets>
    <sheet name="Sheet1" sheetId="1" r:id="rId1"/>
  </sheets>
  <definedNames>
    <definedName name="_xlnm.Print_Area" localSheetId="0">Sheet1!$A$1:$F$33</definedName>
    <definedName name="_xlnm.Print_Titles" localSheetId="0">Sheet1!$6:$7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11" i="1" s="1"/>
  <c r="F32" i="1" l="1"/>
  <c r="F31" i="1"/>
  <c r="F25" i="1"/>
  <c r="F24" i="1"/>
  <c r="F23" i="1"/>
  <c r="F22" i="1"/>
  <c r="F21" i="1"/>
  <c r="F20" i="1"/>
  <c r="F19" i="1"/>
  <c r="F18" i="1"/>
  <c r="F17" i="1"/>
  <c r="F16" i="1"/>
  <c r="F14" i="1"/>
  <c r="G29" i="1"/>
  <c r="F10" i="1"/>
  <c r="G10" i="1"/>
  <c r="G9" i="1"/>
  <c r="C10" i="1"/>
  <c r="C11" i="1"/>
  <c r="H9" i="1"/>
  <c r="D29" i="1" l="1"/>
  <c r="F29" i="1" s="1"/>
  <c r="E32" i="1" l="1"/>
  <c r="E31" i="1"/>
  <c r="E11" i="1"/>
  <c r="E16" i="1"/>
  <c r="E17" i="1"/>
  <c r="E18" i="1"/>
  <c r="E19" i="1"/>
  <c r="E20" i="1"/>
  <c r="E21" i="1"/>
  <c r="E22" i="1"/>
  <c r="E23" i="1"/>
  <c r="E24" i="1"/>
  <c r="E25" i="1"/>
  <c r="E26" i="1"/>
  <c r="E27" i="1"/>
  <c r="E28" i="1"/>
  <c r="E10" i="1"/>
  <c r="C29" i="1"/>
  <c r="E29" i="1" l="1"/>
  <c r="D9" i="1"/>
  <c r="F9" i="1" s="1"/>
  <c r="C9" i="1"/>
  <c r="C8" i="1" s="1"/>
  <c r="H10" i="1" s="1"/>
  <c r="H11" i="1" s="1"/>
  <c r="E14" i="1"/>
  <c r="A17" i="1"/>
  <c r="A18" i="1" s="1"/>
  <c r="A19" i="1" s="1"/>
  <c r="A20" i="1" s="1"/>
  <c r="A21" i="1" s="1"/>
  <c r="A22" i="1" s="1"/>
  <c r="A23" i="1" s="1"/>
  <c r="A24" i="1" s="1"/>
  <c r="A25" i="1" s="1"/>
  <c r="D8" i="1" l="1"/>
  <c r="F8" i="1" s="1"/>
  <c r="E9" i="1"/>
  <c r="E8" i="1" l="1"/>
</calcChain>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<sst xmlns="http://schemas.openxmlformats.org/spreadsheetml/2006/main" count="44" uniqueCount="43">
  <si>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</si>
  <si>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</si>
  <si>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</si>
  <si>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</si>
  <si>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</si>
  <si>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</si>
  <si>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</si>
  <si>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</si>
  <si>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</si>
  <si>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</si>
  <si>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</si>
  <si>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</si>
  <si>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</si>
  <si>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</si>
  <si>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</si>
  <si>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</si>
  <si>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</si>
  <si>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</si>
  <si>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</si>
  <si>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</si>
  <si>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</si>
  <si>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</si>
  <si>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</si>
  <si>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</si>
  <si>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</si>
  <si>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</si>
  <si>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</si>
  <si>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</si>
  <si>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</si>
  <si>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</si>
  <si>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</si>
  <si>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</si>
  <si>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</si>
  <si>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</si>
  <si>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</si>
  <si>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</si>
  <si>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</si>
  <si>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</si>
  <si>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THỪA THIÊN HUẾ</t>
  </si>
  <si>
    <t>SO SÁNH THỰC HIỆN VỚI (%)</t>
  </si>
  <si>
    <r>
      <rPr>
        <b/>
        <i/>
        <sz val="14"/>
        <rFont val="Times New Roman"/>
        <family val="1"/>
      </rPr>
      <t>Ghi chú</t>
    </r>
    <r>
      <rPr>
        <i/>
        <sz val="14"/>
        <rFont val="Times New Roman"/>
        <family val="1"/>
      </rPr>
      <t>: Tổng chi trên chưa bao gồm chi cải cách tiền lương và chi từ nguồn thu huy động, đóng góp</t>
    </r>
  </si>
  <si>
    <t>THỰC HIỆN CHI NGÂN SÁCH ĐỊA PHƯƠNG QUÝ II NĂM 2023</t>
  </si>
  <si>
    <t>THỰC HIỆN 
QUÝ 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</si>
</sst>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0_);_(&quot;$&quot;* \(#,##0.00\);_(&quot;$&quot;* &quot;-&quot;??_);_(@_)"/>
    <numFmt numFmtId="165" formatCode="#,###;\-#,###;&quot;&quot;;_(@_)"/>
  </numFmts>
  <fonts count="27">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b/>
      <i/>
      <sz val="14"/>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7" fillId="0" borderId="0" applyFont="0" applyFill="0" applyBorder="0" applyAlignment="0" applyProtection="0"/>
    <xf numFmtId="164" fontId="17" fillId="0" borderId="0" applyFont="0" applyFill="0" applyBorder="0" applyAlignment="0" applyProtection="0"/>
    <xf numFmtId="165"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cellStyleXfs>
  <cellXfs count="59">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3"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3" fontId="18" fillId="0" borderId="3" xfId="0" applyNumberFormat="1" applyFont="1" applyFill="1" applyBorder="1" applyAlignment="1">
      <alignment horizontal="right"/>
    </xf>
    <xf numFmtId="3" fontId="4" fillId="0" borderId="3" xfId="0" applyNumberFormat="1" applyFont="1" applyFill="1" applyBorder="1" applyAlignment="1">
      <alignment horizontal="right"/>
    </xf>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3"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3" fontId="19" fillId="0" borderId="3" xfId="0" applyNumberFormat="1" applyFont="1" applyFill="1" applyBorder="1" applyAlignment="1">
      <alignment horizontal="right"/>
    </xf>
    <xf numFmtId="0" fontId="20" fillId="0" borderId="0" xfId="0" applyFont="1" applyFill="1"/>
    <xf numFmtId="3" fontId="21" fillId="0" borderId="3" xfId="0" applyNumberFormat="1" applyFont="1" applyFill="1" applyBorder="1"/>
    <xf numFmtId="0" fontId="22" fillId="0" borderId="0" xfId="0" applyFont="1" applyFill="1"/>
    <xf numFmtId="3" fontId="19" fillId="0" borderId="4" xfId="0" applyNumberFormat="1" applyFont="1" applyFill="1" applyBorder="1"/>
    <xf numFmtId="0" fontId="11" fillId="0" borderId="0" xfId="0" applyFont="1" applyFill="1" applyAlignment="1">
      <alignment horizontal="right"/>
    </xf>
    <xf numFmtId="0" fontId="5" fillId="0" borderId="0" xfId="0" applyFont="1" applyFill="1" applyAlignment="1">
      <alignment horizontal="center"/>
    </xf>
    <xf numFmtId="3" fontId="5" fillId="0" borderId="3" xfId="0" applyNumberFormat="1" applyFont="1" applyFill="1" applyBorder="1"/>
    <xf numFmtId="3" fontId="25" fillId="0" borderId="3" xfId="0" applyNumberFormat="1" applyFont="1" applyFill="1" applyBorder="1"/>
    <xf numFmtId="3" fontId="5" fillId="0" borderId="2" xfId="0" applyNumberFormat="1" applyFont="1" applyFill="1" applyBorder="1"/>
    <xf numFmtId="3" fontId="5" fillId="0" borderId="2" xfId="0" applyNumberFormat="1" applyFont="1" applyFill="1" applyBorder="1" applyAlignment="1">
      <alignment horizontal="right"/>
    </xf>
    <xf numFmtId="3" fontId="4" fillId="0" borderId="4" xfId="0" applyNumberFormat="1" applyFont="1" applyFill="1" applyBorder="1" applyAlignment="1">
      <alignment horizontal="right"/>
    </xf>
    <xf numFmtId="3" fontId="11" fillId="0" borderId="0" xfId="0" applyNumberFormat="1" applyFont="1" applyFill="1"/>
    <xf numFmtId="3" fontId="5" fillId="0" borderId="3" xfId="0" applyNumberFormat="1" applyFont="1" applyFill="1" applyBorder="1" applyAlignment="1">
      <alignment horizontal="right"/>
    </xf>
    <xf numFmtId="0" fontId="5" fillId="0" borderId="0" xfId="0" applyFont="1" applyFill="1" applyAlignment="1">
      <alignment horizontal="center"/>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D8" sqref="D8"/>
    </sheetView>
  </sheetViews>
  <sheetFormatPr defaultColWidth="12.85546875" defaultRowHeight="15.75"/>
  <cols>
    <col min="1" max="1" width="7.28515625" style="5" customWidth="1"/>
    <col min="2" max="2" width="72.85546875" style="5" customWidth="1"/>
    <col min="3" max="4" width="15.28515625" style="5" customWidth="1"/>
    <col min="5" max="6" width="13.5703125" style="4" customWidth="1"/>
    <col min="7" max="16384" width="12.85546875" style="5"/>
  </cols>
  <sheetData>
    <row r="1" spans="1:8" ht="21" customHeight="1">
      <c r="A1" s="3" t="s">
        <v>38</v>
      </c>
      <c r="B1" s="3"/>
      <c r="C1" s="4"/>
      <c r="D1" s="18"/>
      <c r="E1" s="47" t="s">
        <v>24</v>
      </c>
      <c r="F1" s="47"/>
    </row>
    <row r="2" spans="1:8" ht="18.75">
      <c r="A2" s="3"/>
      <c r="B2" s="3"/>
      <c r="C2" s="4"/>
      <c r="D2" s="18"/>
      <c r="E2" s="39"/>
      <c r="F2" s="39"/>
    </row>
    <row r="3" spans="1:8">
      <c r="A3" s="48" t="s">
        <v>41</v>
      </c>
      <c r="B3" s="48"/>
      <c r="C3" s="48"/>
      <c r="D3" s="48"/>
      <c r="E3" s="48"/>
      <c r="F3" s="48"/>
    </row>
    <row r="4" spans="1:8">
      <c r="A4" s="49"/>
      <c r="B4" s="49"/>
      <c r="C4" s="49"/>
      <c r="D4" s="49"/>
      <c r="E4" s="49"/>
      <c r="F4" s="49"/>
    </row>
    <row r="5" spans="1:8" ht="19.5" customHeight="1">
      <c r="A5" s="6"/>
      <c r="B5" s="6"/>
      <c r="C5" s="7"/>
      <c r="D5" s="50" t="s">
        <v>0</v>
      </c>
      <c r="E5" s="50"/>
      <c r="F5" s="50"/>
    </row>
    <row r="6" spans="1:8" s="19" customFormat="1" ht="37.5" customHeight="1">
      <c r="A6" s="51" t="s">
        <v>1</v>
      </c>
      <c r="B6" s="52" t="s">
        <v>2</v>
      </c>
      <c r="C6" s="53" t="s">
        <v>22</v>
      </c>
      <c r="D6" s="55" t="s">
        <v>42</v>
      </c>
      <c r="E6" s="57" t="s">
        <v>39</v>
      </c>
      <c r="F6" s="58"/>
    </row>
    <row r="7" spans="1:8" s="19" customFormat="1" ht="49.5" customHeight="1">
      <c r="A7" s="51"/>
      <c r="B7" s="51"/>
      <c r="C7" s="54"/>
      <c r="D7" s="56"/>
      <c r="E7" s="1" t="s">
        <v>22</v>
      </c>
      <c r="F7" s="2" t="s">
        <v>23</v>
      </c>
    </row>
    <row r="8" spans="1:8" s="7" customFormat="1" ht="20.100000000000001" customHeight="1">
      <c r="A8" s="8"/>
      <c r="B8" s="21" t="s">
        <v>9</v>
      </c>
      <c r="C8" s="42">
        <f>C9+C29</f>
        <v>14301331</v>
      </c>
      <c r="D8" s="42">
        <f>D9+D29</f>
        <v>5910688</v>
      </c>
      <c r="E8" s="43">
        <f>D8/C8*100</f>
        <v>41.329635682161332</v>
      </c>
      <c r="F8" s="43">
        <f>D8/1918131*100</f>
        <v>308.14829644064974</v>
      </c>
      <c r="H8" s="7">
        <v>11216697.642857142</v>
      </c>
    </row>
    <row r="9" spans="1:8" s="7" customFormat="1" ht="20.100000000000001" customHeight="1">
      <c r="A9" s="9" t="s">
        <v>3</v>
      </c>
      <c r="B9" s="16" t="s">
        <v>25</v>
      </c>
      <c r="C9" s="10">
        <f>C10+C14+C26+C27+C28</f>
        <v>11201731</v>
      </c>
      <c r="D9" s="10">
        <f>D10+D14+D26+D27+D28</f>
        <v>4577792</v>
      </c>
      <c r="E9" s="26">
        <f>D9/C9*100</f>
        <v>40.866826743116761</v>
      </c>
      <c r="F9" s="26">
        <f>D9/G9*100</f>
        <v>262.55295890211403</v>
      </c>
      <c r="G9" s="7">
        <f>1909626-166057</f>
        <v>1743569</v>
      </c>
      <c r="H9" s="7">
        <f>11000+210000</f>
        <v>221000</v>
      </c>
    </row>
    <row r="10" spans="1:8" s="7" customFormat="1" ht="20.100000000000001" customHeight="1">
      <c r="A10" s="9" t="s">
        <v>5</v>
      </c>
      <c r="B10" s="16" t="s">
        <v>14</v>
      </c>
      <c r="C10" s="10">
        <f>C11+C13</f>
        <v>3218266</v>
      </c>
      <c r="D10" s="10">
        <f>2032759-1164087</f>
        <v>868672</v>
      </c>
      <c r="E10" s="26">
        <f t="shared" ref="E10:E31" si="0">D10/C10*100</f>
        <v>26.991926708357855</v>
      </c>
      <c r="F10" s="26">
        <f>D10/G10*100</f>
        <v>337.04598981108211</v>
      </c>
      <c r="G10" s="7">
        <f>423788-166057</f>
        <v>257731</v>
      </c>
      <c r="H10" s="45">
        <f>C8+H9</f>
        <v>14522331</v>
      </c>
    </row>
    <row r="11" spans="1:8" s="7" customFormat="1" ht="20.100000000000001" customHeight="1">
      <c r="A11" s="11">
        <v>1</v>
      </c>
      <c r="B11" s="15" t="s">
        <v>15</v>
      </c>
      <c r="C11" s="25">
        <f>5556216-30000-2337950</f>
        <v>3188266</v>
      </c>
      <c r="D11" s="25">
        <f>D10-D13</f>
        <v>864573</v>
      </c>
      <c r="E11" s="27">
        <f t="shared" si="0"/>
        <v>27.117342154010988</v>
      </c>
      <c r="F11" s="27">
        <v>64</v>
      </c>
      <c r="H11" s="45">
        <f>H10-14522331</f>
        <v>0</v>
      </c>
    </row>
    <row r="12" spans="1:8" s="14" customFormat="1" ht="48">
      <c r="A12" s="20">
        <v>2</v>
      </c>
      <c r="B12" s="28" t="s">
        <v>16</v>
      </c>
      <c r="C12" s="25"/>
      <c r="D12" s="25"/>
      <c r="E12" s="26"/>
      <c r="F12" s="27"/>
    </row>
    <row r="13" spans="1:8" s="7" customFormat="1" ht="20.100000000000001" customHeight="1">
      <c r="A13" s="11">
        <v>3</v>
      </c>
      <c r="B13" s="29" t="s">
        <v>17</v>
      </c>
      <c r="C13" s="25">
        <v>30000</v>
      </c>
      <c r="D13" s="25">
        <v>4099</v>
      </c>
      <c r="E13" s="26"/>
      <c r="F13" s="27"/>
    </row>
    <row r="14" spans="1:8" s="7" customFormat="1" ht="20.100000000000001" customHeight="1">
      <c r="A14" s="9" t="s">
        <v>37</v>
      </c>
      <c r="B14" s="16" t="s">
        <v>10</v>
      </c>
      <c r="C14" s="40">
        <v>7735834</v>
      </c>
      <c r="D14" s="40">
        <v>3709120</v>
      </c>
      <c r="E14" s="26">
        <f t="shared" si="0"/>
        <v>47.947254297338851</v>
      </c>
      <c r="F14" s="46">
        <f>D14/G14*100</f>
        <v>249.63135306045942</v>
      </c>
      <c r="G14" s="7">
        <v>1485839</v>
      </c>
    </row>
    <row r="15" spans="1:8" s="7" customFormat="1" ht="20.100000000000001" customHeight="1">
      <c r="A15" s="9"/>
      <c r="B15" s="24" t="s">
        <v>18</v>
      </c>
      <c r="C15" s="25"/>
      <c r="D15" s="25"/>
      <c r="E15" s="26"/>
      <c r="F15" s="27"/>
    </row>
    <row r="16" spans="1:8" s="7" customFormat="1" ht="20.100000000000001" customHeight="1">
      <c r="A16" s="11">
        <v>1</v>
      </c>
      <c r="B16" s="24" t="s">
        <v>19</v>
      </c>
      <c r="C16" s="25">
        <v>3321351</v>
      </c>
      <c r="D16" s="25">
        <v>1535294</v>
      </c>
      <c r="E16" s="27">
        <f t="shared" si="0"/>
        <v>46.224984953412033</v>
      </c>
      <c r="F16" s="27">
        <f t="shared" ref="F16:F25" si="1">D16/G16*100</f>
        <v>235.01856061475817</v>
      </c>
      <c r="G16" s="7">
        <v>653265</v>
      </c>
    </row>
    <row r="17" spans="1:7" s="7" customFormat="1" ht="20.100000000000001" customHeight="1">
      <c r="A17" s="11">
        <f>A16+1</f>
        <v>2</v>
      </c>
      <c r="B17" s="24" t="s">
        <v>20</v>
      </c>
      <c r="C17" s="25">
        <v>44843</v>
      </c>
      <c r="D17" s="25">
        <v>12282</v>
      </c>
      <c r="E17" s="27">
        <f t="shared" si="0"/>
        <v>27.388890127779142</v>
      </c>
      <c r="F17" s="27">
        <f t="shared" si="1"/>
        <v>66.2674004532211</v>
      </c>
      <c r="G17" s="7">
        <v>18534</v>
      </c>
    </row>
    <row r="18" spans="1:7" s="7" customFormat="1" ht="20.100000000000001" customHeight="1">
      <c r="A18" s="11">
        <f t="shared" ref="A18:A25" si="2">A17+1</f>
        <v>3</v>
      </c>
      <c r="B18" s="24" t="s">
        <v>26</v>
      </c>
      <c r="C18" s="25">
        <v>693904</v>
      </c>
      <c r="D18" s="25">
        <v>289059</v>
      </c>
      <c r="E18" s="27">
        <f t="shared" si="0"/>
        <v>41.656915077589986</v>
      </c>
      <c r="F18" s="27">
        <f t="shared" si="1"/>
        <v>443.1041618762934</v>
      </c>
      <c r="G18" s="7">
        <v>65235</v>
      </c>
    </row>
    <row r="19" spans="1:7" s="7" customFormat="1" ht="20.100000000000001" customHeight="1">
      <c r="A19" s="11">
        <f t="shared" si="2"/>
        <v>4</v>
      </c>
      <c r="B19" s="24" t="s">
        <v>27</v>
      </c>
      <c r="C19" s="25">
        <v>130084</v>
      </c>
      <c r="D19" s="25">
        <v>69882</v>
      </c>
      <c r="E19" s="27">
        <f t="shared" si="0"/>
        <v>53.72067279603948</v>
      </c>
      <c r="F19" s="27">
        <f t="shared" si="1"/>
        <v>312.5872249060655</v>
      </c>
      <c r="G19" s="7">
        <v>22356</v>
      </c>
    </row>
    <row r="20" spans="1:7" s="7" customFormat="1" ht="20.100000000000001" customHeight="1">
      <c r="A20" s="11">
        <f t="shared" si="2"/>
        <v>5</v>
      </c>
      <c r="B20" s="24" t="s">
        <v>28</v>
      </c>
      <c r="C20" s="25">
        <v>31689</v>
      </c>
      <c r="D20" s="25">
        <v>7992</v>
      </c>
      <c r="E20" s="27">
        <f t="shared" si="0"/>
        <v>25.220107923885259</v>
      </c>
      <c r="F20" s="27">
        <f t="shared" si="1"/>
        <v>271.37521222410868</v>
      </c>
      <c r="G20" s="7">
        <v>2945</v>
      </c>
    </row>
    <row r="21" spans="1:7" s="7" customFormat="1" ht="20.100000000000001" customHeight="1">
      <c r="A21" s="11">
        <f t="shared" si="2"/>
        <v>6</v>
      </c>
      <c r="B21" s="24" t="s">
        <v>29</v>
      </c>
      <c r="C21" s="25">
        <v>39129</v>
      </c>
      <c r="D21" s="25">
        <v>17471</v>
      </c>
      <c r="E21" s="27">
        <f t="shared" si="0"/>
        <v>44.649748268547626</v>
      </c>
      <c r="F21" s="27">
        <f t="shared" si="1"/>
        <v>434.27790206313699</v>
      </c>
      <c r="G21" s="7">
        <v>4023</v>
      </c>
    </row>
    <row r="22" spans="1:7" s="7" customFormat="1" ht="20.100000000000001" customHeight="1">
      <c r="A22" s="11">
        <f t="shared" si="2"/>
        <v>7</v>
      </c>
      <c r="B22" s="24" t="s">
        <v>30</v>
      </c>
      <c r="C22" s="25">
        <v>241300</v>
      </c>
      <c r="D22" s="25">
        <v>100542</v>
      </c>
      <c r="E22" s="27">
        <f t="shared" si="0"/>
        <v>41.666804807293822</v>
      </c>
      <c r="F22" s="27">
        <f t="shared" si="1"/>
        <v>281.64603058994902</v>
      </c>
      <c r="G22" s="7">
        <v>35698</v>
      </c>
    </row>
    <row r="23" spans="1:7" s="7" customFormat="1" ht="20.100000000000001" customHeight="1">
      <c r="A23" s="11">
        <f t="shared" si="2"/>
        <v>8</v>
      </c>
      <c r="B23" s="24" t="s">
        <v>31</v>
      </c>
      <c r="C23" s="25">
        <v>928510</v>
      </c>
      <c r="D23" s="25">
        <v>464255</v>
      </c>
      <c r="E23" s="27">
        <f t="shared" si="0"/>
        <v>50</v>
      </c>
      <c r="F23" s="27">
        <f t="shared" si="1"/>
        <v>543.84700989867042</v>
      </c>
      <c r="G23" s="7">
        <v>85365</v>
      </c>
    </row>
    <row r="24" spans="1:7" s="7" customFormat="1" ht="20.100000000000001" customHeight="1">
      <c r="A24" s="11">
        <f t="shared" si="2"/>
        <v>9</v>
      </c>
      <c r="B24" s="24" t="s">
        <v>32</v>
      </c>
      <c r="C24" s="25">
        <v>1471511</v>
      </c>
      <c r="D24" s="25">
        <v>748720</v>
      </c>
      <c r="E24" s="27">
        <f t="shared" si="0"/>
        <v>50.881033169306924</v>
      </c>
      <c r="F24" s="27">
        <f t="shared" si="1"/>
        <v>197.46392100599206</v>
      </c>
      <c r="G24" s="7">
        <v>379168</v>
      </c>
    </row>
    <row r="25" spans="1:7" s="7" customFormat="1" ht="20.100000000000001" customHeight="1">
      <c r="A25" s="11">
        <f t="shared" si="2"/>
        <v>10</v>
      </c>
      <c r="B25" s="24" t="s">
        <v>21</v>
      </c>
      <c r="C25" s="25">
        <v>537976</v>
      </c>
      <c r="D25" s="25">
        <v>293294</v>
      </c>
      <c r="E25" s="27">
        <f t="shared" si="0"/>
        <v>54.518045414665337</v>
      </c>
      <c r="F25" s="27">
        <f t="shared" si="1"/>
        <v>191.40019316609673</v>
      </c>
      <c r="G25" s="7">
        <v>153236</v>
      </c>
    </row>
    <row r="26" spans="1:7" s="7" customFormat="1" ht="20.100000000000001" customHeight="1">
      <c r="A26" s="13" t="s">
        <v>6</v>
      </c>
      <c r="B26" s="30" t="s">
        <v>11</v>
      </c>
      <c r="C26" s="25">
        <v>10689</v>
      </c>
      <c r="D26" s="41">
        <v>0</v>
      </c>
      <c r="E26" s="27">
        <f t="shared" si="0"/>
        <v>0</v>
      </c>
      <c r="F26" s="27"/>
    </row>
    <row r="27" spans="1:7" s="7" customFormat="1" ht="20.100000000000001" customHeight="1">
      <c r="A27" s="9" t="s">
        <v>7</v>
      </c>
      <c r="B27" s="16" t="s">
        <v>12</v>
      </c>
      <c r="C27" s="25">
        <v>1180</v>
      </c>
      <c r="D27" s="25">
        <v>0</v>
      </c>
      <c r="E27" s="27">
        <f t="shared" si="0"/>
        <v>0</v>
      </c>
      <c r="F27" s="27">
        <v>0</v>
      </c>
    </row>
    <row r="28" spans="1:7" s="7" customFormat="1" ht="20.100000000000001" customHeight="1">
      <c r="A28" s="9" t="s">
        <v>8</v>
      </c>
      <c r="B28" s="16" t="s">
        <v>13</v>
      </c>
      <c r="C28" s="25">
        <v>235762</v>
      </c>
      <c r="D28" s="25">
        <v>0</v>
      </c>
      <c r="E28" s="27">
        <f t="shared" si="0"/>
        <v>0</v>
      </c>
      <c r="F28" s="27"/>
    </row>
    <row r="29" spans="1:7" s="7" customFormat="1" ht="18.75">
      <c r="A29" s="23" t="s">
        <v>4</v>
      </c>
      <c r="B29" s="31" t="s">
        <v>33</v>
      </c>
      <c r="C29" s="10">
        <f>C30+C31+C32</f>
        <v>3099600</v>
      </c>
      <c r="D29" s="10">
        <f>D30+D31+D32</f>
        <v>1332896</v>
      </c>
      <c r="E29" s="26">
        <f t="shared" si="0"/>
        <v>43.002193831462129</v>
      </c>
      <c r="F29" s="46">
        <f>D29/G29*100</f>
        <v>768.52769048923233</v>
      </c>
      <c r="G29" s="7">
        <f>SUM(G31:G32)</f>
        <v>173435</v>
      </c>
    </row>
    <row r="30" spans="1:7" s="34" customFormat="1" ht="20.100000000000001" customHeight="1">
      <c r="A30" s="12">
        <v>1</v>
      </c>
      <c r="B30" s="24" t="s">
        <v>34</v>
      </c>
      <c r="C30" s="32">
        <v>663223</v>
      </c>
      <c r="D30" s="32">
        <v>136000</v>
      </c>
      <c r="E30" s="26"/>
      <c r="F30" s="33"/>
    </row>
    <row r="31" spans="1:7" s="36" customFormat="1" ht="20.100000000000001" customHeight="1">
      <c r="A31" s="12">
        <v>2</v>
      </c>
      <c r="B31" s="24" t="s">
        <v>35</v>
      </c>
      <c r="C31" s="35">
        <v>2337950</v>
      </c>
      <c r="D31" s="35">
        <v>1164087</v>
      </c>
      <c r="E31" s="27">
        <f t="shared" si="0"/>
        <v>49.790927949699523</v>
      </c>
      <c r="F31" s="27">
        <f>D31/G31*100</f>
        <v>701.01651842439651</v>
      </c>
      <c r="G31" s="36">
        <v>166057</v>
      </c>
    </row>
    <row r="32" spans="1:7" s="34" customFormat="1" ht="20.100000000000001" customHeight="1">
      <c r="A32" s="22">
        <v>3</v>
      </c>
      <c r="B32" s="17" t="s">
        <v>36</v>
      </c>
      <c r="C32" s="37">
        <v>98427</v>
      </c>
      <c r="D32" s="37">
        <v>32809</v>
      </c>
      <c r="E32" s="44">
        <f>D32/C32*100</f>
        <v>33.333333333333329</v>
      </c>
      <c r="F32" s="44">
        <f>D32/G32*100</f>
        <v>444.68690702087292</v>
      </c>
      <c r="G32" s="36">
        <v>7378</v>
      </c>
    </row>
    <row r="33" spans="1:6" ht="31.5" customHeight="1">
      <c r="A33" s="14" t="s">
        <v>40</v>
      </c>
      <c r="B33" s="14"/>
      <c r="C33" s="7"/>
      <c r="D33" s="7"/>
      <c r="E33" s="38"/>
      <c r="F33" s="38"/>
    </row>
    <row r="34" spans="1:6" ht="18.75" customHeight="1">
      <c r="A34" s="14"/>
      <c r="B34" s="14"/>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7" right="0.7" top="0.75" bottom="0.75" header="0.3" footer="0.3"/>
  <pageSetup paperSize="9" scale="9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D773C08-F1C5-4CF0-A3E3-9CDC3EAC21D4}">
  <ds:schemaRefs>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NGAN SACH</cp:lastModifiedBy>
  <cp:lastPrinted>2023-07-14T07:20:47Z</cp:lastPrinted>
  <dcterms:created xsi:type="dcterms:W3CDTF">2018-08-22T07:49:45Z</dcterms:created>
  <dcterms:modified xsi:type="dcterms:W3CDTF">2023-07-14T07:52:06Z</dcterms:modified>
</cp:coreProperties>
</file>